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\5. CEREALES\CMO\"/>
    </mc:Choice>
  </mc:AlternateContent>
  <xr:revisionPtr revIDLastSave="0" documentId="13_ncr:1_{33640F81-30C0-4622-B878-4CA0D7C2DB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&amp;Graphs" sheetId="58" r:id="rId1"/>
    <sheet name="Data" sheetId="53" r:id="rId2"/>
    <sheet name="reference" sheetId="59" state="hidden" r:id="rId3"/>
  </sheets>
  <definedNames>
    <definedName name="_xlnm._FilterDatabase" localSheetId="1" hidden="1">Data!$A$1:$Y$811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5" i="53" l="1"/>
  <c r="AF601" i="53"/>
  <c r="AF657" i="53"/>
  <c r="AF647" i="53"/>
  <c r="AF641" i="53"/>
  <c r="AF571" i="53"/>
  <c r="G312" i="53"/>
  <c r="G314" i="53"/>
  <c r="G320" i="53"/>
  <c r="G322" i="53"/>
  <c r="G326" i="53"/>
  <c r="G328" i="53"/>
  <c r="G330" i="53"/>
  <c r="G304" i="53"/>
  <c r="G306" i="53"/>
  <c r="G308" i="53"/>
  <c r="G310" i="53"/>
  <c r="G316" i="53"/>
  <c r="G318" i="53"/>
  <c r="G324" i="53"/>
  <c r="G325" i="53"/>
  <c r="AF634" i="53"/>
  <c r="AF636" i="53"/>
  <c r="AF638" i="53"/>
  <c r="AF642" i="53"/>
  <c r="AF644" i="53"/>
  <c r="AF650" i="53"/>
  <c r="AF652" i="53"/>
  <c r="AF654" i="53"/>
  <c r="AF658" i="53"/>
  <c r="AF660" i="53"/>
  <c r="AF721" i="53"/>
  <c r="AF543" i="53"/>
  <c r="AF573" i="53"/>
  <c r="AF603" i="53"/>
  <c r="AF631" i="53"/>
  <c r="AF633" i="53"/>
  <c r="AF635" i="53"/>
  <c r="AF637" i="53"/>
  <c r="AF639" i="53"/>
  <c r="AF640" i="53"/>
  <c r="AF645" i="53"/>
  <c r="AF648" i="53"/>
  <c r="AF653" i="53"/>
  <c r="AF656" i="53"/>
  <c r="AF661" i="53"/>
  <c r="AF663" i="53"/>
  <c r="AF691" i="53"/>
  <c r="AF693" i="53"/>
  <c r="AF723" i="53"/>
  <c r="AF751" i="53"/>
  <c r="AF753" i="53"/>
  <c r="AF781" i="53"/>
  <c r="AF783" i="53"/>
  <c r="AF811" i="53"/>
  <c r="G327" i="53" l="1"/>
  <c r="G319" i="53"/>
  <c r="G311" i="53"/>
  <c r="G317" i="53"/>
  <c r="G309" i="53"/>
  <c r="G323" i="53"/>
  <c r="G315" i="53"/>
  <c r="G307" i="53"/>
  <c r="G329" i="53"/>
  <c r="G321" i="53"/>
  <c r="G313" i="53"/>
  <c r="G305" i="53"/>
  <c r="G331" i="53"/>
  <c r="AF643" i="53"/>
  <c r="AF649" i="53"/>
  <c r="AF659" i="53"/>
  <c r="G302" i="53"/>
  <c r="AE601" i="53" l="1"/>
  <c r="AE543" i="53"/>
  <c r="AE573" i="53"/>
  <c r="AE603" i="53"/>
  <c r="AE633" i="53"/>
  <c r="AE663" i="53"/>
  <c r="AE693" i="53"/>
  <c r="AE721" i="53"/>
  <c r="AE723" i="53"/>
  <c r="AE753" i="53"/>
  <c r="AE781" i="53"/>
  <c r="AE783" i="53"/>
  <c r="AE811" i="53"/>
  <c r="AE661" i="53" l="1"/>
  <c r="AE751" i="53"/>
  <c r="AE691" i="53"/>
  <c r="AE571" i="53"/>
  <c r="AE631" i="53"/>
  <c r="D663" i="53" l="1"/>
  <c r="D662" i="53"/>
  <c r="AC543" i="53" l="1"/>
  <c r="AD543" i="53"/>
  <c r="AC573" i="53"/>
  <c r="AD573" i="53"/>
  <c r="AC603" i="53"/>
  <c r="AD603" i="53"/>
  <c r="AC633" i="53"/>
  <c r="AD633" i="53"/>
  <c r="AC663" i="53"/>
  <c r="AD663" i="53"/>
  <c r="AC693" i="53"/>
  <c r="AD693" i="53"/>
  <c r="AC723" i="53"/>
  <c r="AD723" i="53"/>
  <c r="AC753" i="53"/>
  <c r="AD753" i="53"/>
  <c r="AC781" i="53"/>
  <c r="AD781" i="53"/>
  <c r="AC783" i="53"/>
  <c r="AD783" i="53"/>
  <c r="AC811" i="53"/>
  <c r="AD811" i="53"/>
  <c r="D665" i="53"/>
  <c r="D666" i="53"/>
  <c r="D667" i="53"/>
  <c r="D669" i="53"/>
  <c r="D670" i="53"/>
  <c r="D671" i="53"/>
  <c r="D673" i="53"/>
  <c r="D674" i="53"/>
  <c r="D675" i="53"/>
  <c r="D677" i="53"/>
  <c r="D678" i="53"/>
  <c r="D679" i="53"/>
  <c r="D681" i="53"/>
  <c r="D682" i="53"/>
  <c r="D683" i="53"/>
  <c r="D685" i="53"/>
  <c r="D686" i="53"/>
  <c r="D687" i="53"/>
  <c r="D689" i="53"/>
  <c r="D690" i="53"/>
  <c r="D664" i="53"/>
  <c r="B12" i="53"/>
  <c r="D691" i="53" l="1"/>
  <c r="AC721" i="53"/>
  <c r="D688" i="53"/>
  <c r="D684" i="53"/>
  <c r="D680" i="53"/>
  <c r="D676" i="53"/>
  <c r="D672" i="53"/>
  <c r="D668" i="53"/>
  <c r="AC705" i="53"/>
  <c r="AC601" i="53"/>
  <c r="AC661" i="53"/>
  <c r="AC691" i="53"/>
  <c r="AD571" i="53"/>
  <c r="AD691" i="53"/>
  <c r="AC571" i="53"/>
  <c r="AD751" i="53"/>
  <c r="AC751" i="53"/>
  <c r="AD661" i="53"/>
  <c r="AD601" i="53"/>
  <c r="AD631" i="53"/>
  <c r="AC631" i="53"/>
  <c r="AC742" i="53"/>
  <c r="AD721" i="53"/>
  <c r="AB723" i="53" l="1"/>
  <c r="AB693" i="53"/>
  <c r="AB663" i="53"/>
  <c r="AB633" i="53"/>
  <c r="AB603" i="53"/>
  <c r="AB573" i="53"/>
  <c r="M709" i="53"/>
  <c r="N495" i="53" l="1"/>
  <c r="I615" i="53"/>
  <c r="O555" i="53"/>
  <c r="M550" i="53"/>
  <c r="O580" i="53"/>
  <c r="K580" i="53"/>
  <c r="I575" i="53"/>
  <c r="S619" i="53"/>
  <c r="W615" i="53"/>
  <c r="S615" i="53"/>
  <c r="O615" i="53"/>
  <c r="K615" i="53"/>
  <c r="U614" i="53"/>
  <c r="Q614" i="53"/>
  <c r="I608" i="53"/>
  <c r="O607" i="53"/>
  <c r="K607" i="53"/>
  <c r="K679" i="53"/>
  <c r="U705" i="53"/>
  <c r="H709" i="53"/>
  <c r="I550" i="53"/>
  <c r="J607" i="53"/>
  <c r="I560" i="53"/>
  <c r="I530" i="53"/>
  <c r="O525" i="53"/>
  <c r="H550" i="53"/>
  <c r="N580" i="53"/>
  <c r="H575" i="53"/>
  <c r="V619" i="53"/>
  <c r="J615" i="53"/>
  <c r="X614" i="53"/>
  <c r="P614" i="53"/>
  <c r="H608" i="53"/>
  <c r="V607" i="53"/>
  <c r="N607" i="53"/>
  <c r="K560" i="53"/>
  <c r="K550" i="53"/>
  <c r="O585" i="53"/>
  <c r="M580" i="53"/>
  <c r="I580" i="53"/>
  <c r="U619" i="53"/>
  <c r="Q615" i="53"/>
  <c r="M615" i="53"/>
  <c r="W614" i="53"/>
  <c r="U609" i="53"/>
  <c r="U607" i="53"/>
  <c r="Q607" i="53"/>
  <c r="M607" i="53"/>
  <c r="I607" i="53"/>
  <c r="H530" i="53"/>
  <c r="H560" i="53"/>
  <c r="N555" i="53"/>
  <c r="N525" i="53"/>
  <c r="L550" i="53"/>
  <c r="J580" i="53"/>
  <c r="N615" i="53"/>
  <c r="T614" i="53"/>
  <c r="O495" i="53"/>
  <c r="J560" i="53"/>
  <c r="N550" i="53"/>
  <c r="J550" i="53"/>
  <c r="N585" i="53"/>
  <c r="L580" i="53"/>
  <c r="H580" i="53"/>
  <c r="J575" i="53"/>
  <c r="T619" i="53"/>
  <c r="T615" i="53"/>
  <c r="P615" i="53"/>
  <c r="L615" i="53"/>
  <c r="H615" i="53"/>
  <c r="V614" i="53"/>
  <c r="R614" i="53"/>
  <c r="J608" i="53"/>
  <c r="P607" i="53"/>
  <c r="L607" i="53"/>
  <c r="H607" i="53"/>
  <c r="O550" i="53"/>
  <c r="Q679" i="53"/>
  <c r="M679" i="53"/>
  <c r="I679" i="53"/>
  <c r="S709" i="53"/>
  <c r="O709" i="53"/>
  <c r="K709" i="53"/>
  <c r="AA705" i="53"/>
  <c r="S705" i="53"/>
  <c r="O705" i="53"/>
  <c r="K705" i="53"/>
  <c r="K738" i="53"/>
  <c r="W728" i="53"/>
  <c r="S728" i="53"/>
  <c r="O728" i="53"/>
  <c r="K728" i="53"/>
  <c r="P679" i="53"/>
  <c r="L679" i="53"/>
  <c r="H679" i="53"/>
  <c r="V709" i="53"/>
  <c r="N709" i="53"/>
  <c r="J709" i="53"/>
  <c r="Z705" i="53"/>
  <c r="N705" i="53"/>
  <c r="J705" i="53"/>
  <c r="N738" i="53"/>
  <c r="J738" i="53"/>
  <c r="V728" i="53"/>
  <c r="R728" i="53"/>
  <c r="N728" i="53"/>
  <c r="J728" i="53"/>
  <c r="O679" i="53"/>
  <c r="U709" i="53"/>
  <c r="Q709" i="53"/>
  <c r="I709" i="53"/>
  <c r="Y705" i="53"/>
  <c r="M705" i="53"/>
  <c r="I705" i="53"/>
  <c r="M738" i="53"/>
  <c r="I738" i="53"/>
  <c r="U728" i="53"/>
  <c r="Q728" i="53"/>
  <c r="M728" i="53"/>
  <c r="I728" i="53"/>
  <c r="N679" i="53"/>
  <c r="J679" i="53"/>
  <c r="T709" i="53"/>
  <c r="P709" i="53"/>
  <c r="L709" i="53"/>
  <c r="AB705" i="53"/>
  <c r="T705" i="53"/>
  <c r="L705" i="53"/>
  <c r="H705" i="53"/>
  <c r="T695" i="53"/>
  <c r="L738" i="53"/>
  <c r="H738" i="53"/>
  <c r="T728" i="53"/>
  <c r="P728" i="53"/>
  <c r="L728" i="53"/>
  <c r="H728" i="53"/>
  <c r="N795" i="53" l="1"/>
  <c r="O795" i="53"/>
  <c r="F722" i="53" l="1"/>
  <c r="F723" i="53"/>
  <c r="F724" i="53"/>
  <c r="F725" i="53"/>
  <c r="F726" i="53"/>
  <c r="F727" i="53"/>
  <c r="F728" i="53"/>
  <c r="F729" i="53"/>
  <c r="F730" i="53"/>
  <c r="F731" i="53"/>
  <c r="F732" i="53"/>
  <c r="F733" i="53"/>
  <c r="F734" i="53"/>
  <c r="F735" i="53"/>
  <c r="F736" i="53"/>
  <c r="F737" i="53"/>
  <c r="F738" i="53"/>
  <c r="F739" i="53"/>
  <c r="F740" i="53"/>
  <c r="F741" i="53"/>
  <c r="F742" i="53"/>
  <c r="F743" i="53"/>
  <c r="F744" i="53"/>
  <c r="F745" i="53"/>
  <c r="F746" i="53"/>
  <c r="F747" i="53"/>
  <c r="F748" i="53"/>
  <c r="F749" i="53"/>
  <c r="F750" i="53"/>
  <c r="F751" i="53"/>
  <c r="E722" i="53"/>
  <c r="C722" i="53" s="1"/>
  <c r="C723" i="53"/>
  <c r="E724" i="53"/>
  <c r="C724" i="53" s="1"/>
  <c r="E725" i="53"/>
  <c r="C725" i="53" s="1"/>
  <c r="E726" i="53"/>
  <c r="C726" i="53" s="1"/>
  <c r="E727" i="53"/>
  <c r="C727" i="53" s="1"/>
  <c r="E728" i="53"/>
  <c r="C728" i="53" s="1"/>
  <c r="E729" i="53"/>
  <c r="C729" i="53" s="1"/>
  <c r="E730" i="53"/>
  <c r="C730" i="53" s="1"/>
  <c r="E731" i="53"/>
  <c r="C731" i="53" s="1"/>
  <c r="E732" i="53"/>
  <c r="C732" i="53" s="1"/>
  <c r="E733" i="53"/>
  <c r="C733" i="53" s="1"/>
  <c r="E734" i="53"/>
  <c r="C734" i="53" s="1"/>
  <c r="E735" i="53"/>
  <c r="C735" i="53" s="1"/>
  <c r="E736" i="53"/>
  <c r="C736" i="53" s="1"/>
  <c r="E737" i="53"/>
  <c r="C737" i="53" s="1"/>
  <c r="E738" i="53"/>
  <c r="C738" i="53" s="1"/>
  <c r="E739" i="53"/>
  <c r="C739" i="53" s="1"/>
  <c r="E740" i="53"/>
  <c r="C740" i="53" s="1"/>
  <c r="E741" i="53"/>
  <c r="C741" i="53" s="1"/>
  <c r="E742" i="53"/>
  <c r="C742" i="53" s="1"/>
  <c r="E743" i="53"/>
  <c r="C743" i="53" s="1"/>
  <c r="E744" i="53"/>
  <c r="C744" i="53" s="1"/>
  <c r="E745" i="53"/>
  <c r="C745" i="53" s="1"/>
  <c r="E746" i="53"/>
  <c r="C746" i="53" s="1"/>
  <c r="E747" i="53"/>
  <c r="C747" i="53" s="1"/>
  <c r="E748" i="53"/>
  <c r="C748" i="53" s="1"/>
  <c r="E749" i="53"/>
  <c r="C749" i="53" s="1"/>
  <c r="E750" i="53"/>
  <c r="C750" i="53" s="1"/>
  <c r="E751" i="53"/>
  <c r="C751" i="53" s="1"/>
  <c r="D723" i="53"/>
  <c r="B723" i="53" s="1"/>
  <c r="D724" i="53"/>
  <c r="B724" i="53" s="1"/>
  <c r="D725" i="53"/>
  <c r="B725" i="53" s="1"/>
  <c r="D726" i="53"/>
  <c r="B726" i="53" s="1"/>
  <c r="D727" i="53"/>
  <c r="B727" i="53" s="1"/>
  <c r="D728" i="53"/>
  <c r="B728" i="53" s="1"/>
  <c r="D729" i="53"/>
  <c r="B729" i="53" s="1"/>
  <c r="D730" i="53"/>
  <c r="B730" i="53" s="1"/>
  <c r="D731" i="53"/>
  <c r="B731" i="53" s="1"/>
  <c r="D732" i="53"/>
  <c r="B732" i="53" s="1"/>
  <c r="D733" i="53"/>
  <c r="B733" i="53" s="1"/>
  <c r="D734" i="53"/>
  <c r="B734" i="53" s="1"/>
  <c r="D735" i="53"/>
  <c r="B735" i="53" s="1"/>
  <c r="D736" i="53"/>
  <c r="B736" i="53" s="1"/>
  <c r="D737" i="53"/>
  <c r="B737" i="53" s="1"/>
  <c r="D738" i="53"/>
  <c r="B738" i="53" s="1"/>
  <c r="D739" i="53"/>
  <c r="B739" i="53" s="1"/>
  <c r="D740" i="53"/>
  <c r="B740" i="53" s="1"/>
  <c r="D741" i="53"/>
  <c r="B741" i="53" s="1"/>
  <c r="D742" i="53"/>
  <c r="B742" i="53" s="1"/>
  <c r="D743" i="53"/>
  <c r="B743" i="53" s="1"/>
  <c r="D744" i="53"/>
  <c r="B744" i="53" s="1"/>
  <c r="D745" i="53"/>
  <c r="B745" i="53" s="1"/>
  <c r="D746" i="53"/>
  <c r="B746" i="53" s="1"/>
  <c r="D747" i="53"/>
  <c r="B747" i="53" s="1"/>
  <c r="D748" i="53"/>
  <c r="B748" i="53" s="1"/>
  <c r="D749" i="53"/>
  <c r="B749" i="53" s="1"/>
  <c r="D750" i="53"/>
  <c r="B750" i="53" s="1"/>
  <c r="D751" i="53"/>
  <c r="B751" i="53" s="1"/>
  <c r="D722" i="53"/>
  <c r="B722" i="53" s="1"/>
  <c r="AB543" i="53" l="1"/>
  <c r="D692" i="53"/>
  <c r="B662" i="53"/>
  <c r="D632" i="53"/>
  <c r="D602" i="53"/>
  <c r="E602" i="53"/>
  <c r="F602" i="53"/>
  <c r="F572" i="53"/>
  <c r="D752" i="53"/>
  <c r="D753" i="53"/>
  <c r="D754" i="53"/>
  <c r="D755" i="53"/>
  <c r="D756" i="53"/>
  <c r="D757" i="53"/>
  <c r="D758" i="53"/>
  <c r="D759" i="53"/>
  <c r="D760" i="53"/>
  <c r="D761" i="53"/>
  <c r="D762" i="53"/>
  <c r="D763" i="53"/>
  <c r="D764" i="53"/>
  <c r="D765" i="53"/>
  <c r="D766" i="53"/>
  <c r="D767" i="53"/>
  <c r="D768" i="53"/>
  <c r="D769" i="53"/>
  <c r="D770" i="53"/>
  <c r="D771" i="53"/>
  <c r="D772" i="53"/>
  <c r="D773" i="53"/>
  <c r="D774" i="53"/>
  <c r="D775" i="53"/>
  <c r="D776" i="53"/>
  <c r="D777" i="53"/>
  <c r="D778" i="53"/>
  <c r="D779" i="53"/>
  <c r="D780" i="53"/>
  <c r="D781" i="53"/>
  <c r="D782" i="53"/>
  <c r="D783" i="53"/>
  <c r="D784" i="53"/>
  <c r="D785" i="53"/>
  <c r="D786" i="53"/>
  <c r="D787" i="53"/>
  <c r="D788" i="53"/>
  <c r="D789" i="53"/>
  <c r="D790" i="53"/>
  <c r="D791" i="53"/>
  <c r="D792" i="53"/>
  <c r="D793" i="53"/>
  <c r="D794" i="53"/>
  <c r="D795" i="53"/>
  <c r="D796" i="53"/>
  <c r="D797" i="53"/>
  <c r="D798" i="53"/>
  <c r="D799" i="53"/>
  <c r="D800" i="53"/>
  <c r="D801" i="53"/>
  <c r="D802" i="53"/>
  <c r="D803" i="53"/>
  <c r="D804" i="53"/>
  <c r="D805" i="53"/>
  <c r="D806" i="53"/>
  <c r="D807" i="53"/>
  <c r="D808" i="53"/>
  <c r="D809" i="53"/>
  <c r="D810" i="53"/>
  <c r="D811" i="53"/>
  <c r="E662" i="53"/>
  <c r="E692" i="53"/>
  <c r="E752" i="53"/>
  <c r="E782" i="53"/>
  <c r="F662" i="53"/>
  <c r="F692" i="53"/>
  <c r="F752" i="53"/>
  <c r="F782" i="53"/>
  <c r="E632" i="53"/>
  <c r="F632" i="53"/>
  <c r="F542" i="53"/>
  <c r="E542" i="53"/>
  <c r="AB783" i="53" l="1"/>
  <c r="AB753" i="53"/>
  <c r="C275" i="53"/>
  <c r="C274" i="53"/>
  <c r="B274" i="53"/>
  <c r="B275" i="53"/>
  <c r="B782" i="53" l="1"/>
  <c r="C782" i="53"/>
  <c r="B752" i="53"/>
  <c r="C752" i="53"/>
  <c r="B692" i="53"/>
  <c r="C692" i="53"/>
  <c r="C662" i="53"/>
  <c r="B632" i="53"/>
  <c r="C632" i="53"/>
  <c r="B602" i="53"/>
  <c r="C602" i="53"/>
  <c r="D572" i="53"/>
  <c r="B572" i="53" s="1"/>
  <c r="C572" i="53"/>
  <c r="D542" i="53"/>
  <c r="B542" i="53" s="1"/>
  <c r="C542" i="53"/>
  <c r="C512" i="53"/>
  <c r="B512" i="53"/>
  <c r="B482" i="53"/>
  <c r="C482" i="53"/>
  <c r="C452" i="53"/>
  <c r="B452" i="53"/>
  <c r="C422" i="53"/>
  <c r="B422" i="53"/>
  <c r="C394" i="53"/>
  <c r="B394" i="53"/>
  <c r="C364" i="53"/>
  <c r="B364" i="53"/>
  <c r="C334" i="53"/>
  <c r="B334" i="53"/>
  <c r="C304" i="53"/>
  <c r="B304" i="53"/>
  <c r="C272" i="53"/>
  <c r="B272" i="53"/>
  <c r="C242" i="53"/>
  <c r="B242" i="53"/>
  <c r="C212" i="53"/>
  <c r="B212" i="53"/>
  <c r="C182" i="53"/>
  <c r="B182" i="53"/>
  <c r="C152" i="53"/>
  <c r="B152" i="53"/>
  <c r="C122" i="53"/>
  <c r="B122" i="53"/>
  <c r="C92" i="53"/>
  <c r="B92" i="53"/>
  <c r="C62" i="53"/>
  <c r="B62" i="53"/>
  <c r="C32" i="53"/>
  <c r="B32" i="53"/>
  <c r="C2" i="53"/>
  <c r="C423" i="53"/>
  <c r="C424" i="53"/>
  <c r="C425" i="53"/>
  <c r="C426" i="53"/>
  <c r="C427" i="53"/>
  <c r="C428" i="53"/>
  <c r="C429" i="53"/>
  <c r="C430" i="53"/>
  <c r="C431" i="53"/>
  <c r="C432" i="53"/>
  <c r="C433" i="53"/>
  <c r="C434" i="53"/>
  <c r="C435" i="53"/>
  <c r="C436" i="53"/>
  <c r="C437" i="53"/>
  <c r="C438" i="53"/>
  <c r="C439" i="53"/>
  <c r="C440" i="53"/>
  <c r="C441" i="53"/>
  <c r="C442" i="53"/>
  <c r="C443" i="53"/>
  <c r="C444" i="53"/>
  <c r="C445" i="53"/>
  <c r="C446" i="53"/>
  <c r="C447" i="53"/>
  <c r="C449" i="53"/>
  <c r="C450" i="53"/>
  <c r="C451" i="53"/>
  <c r="C453" i="53"/>
  <c r="C454" i="53"/>
  <c r="C455" i="53"/>
  <c r="C456" i="53"/>
  <c r="C457" i="53"/>
  <c r="C458" i="53"/>
  <c r="C459" i="53"/>
  <c r="C460" i="53"/>
  <c r="C461" i="53"/>
  <c r="C462" i="53"/>
  <c r="C463" i="53"/>
  <c r="C464" i="53"/>
  <c r="C465" i="53"/>
  <c r="C466" i="53"/>
  <c r="C467" i="53"/>
  <c r="C468" i="53"/>
  <c r="C469" i="53"/>
  <c r="C470" i="53"/>
  <c r="C471" i="53"/>
  <c r="C472" i="53"/>
  <c r="C473" i="53"/>
  <c r="C474" i="53"/>
  <c r="C475" i="53"/>
  <c r="C476" i="53"/>
  <c r="C477" i="53"/>
  <c r="C479" i="53"/>
  <c r="C480" i="53"/>
  <c r="C481" i="53"/>
  <c r="C483" i="53"/>
  <c r="C484" i="53"/>
  <c r="C485" i="53"/>
  <c r="C486" i="53"/>
  <c r="C487" i="53"/>
  <c r="C488" i="53"/>
  <c r="C489" i="53"/>
  <c r="C490" i="53"/>
  <c r="C491" i="53"/>
  <c r="C492" i="53"/>
  <c r="C493" i="53"/>
  <c r="C494" i="53"/>
  <c r="C495" i="53"/>
  <c r="C496" i="53"/>
  <c r="C497" i="53"/>
  <c r="C498" i="53"/>
  <c r="C499" i="53"/>
  <c r="C500" i="53"/>
  <c r="C501" i="53"/>
  <c r="C502" i="53"/>
  <c r="C503" i="53"/>
  <c r="C504" i="53"/>
  <c r="C505" i="53"/>
  <c r="C506" i="53"/>
  <c r="C507" i="53"/>
  <c r="C509" i="53"/>
  <c r="C510" i="53"/>
  <c r="C511" i="53"/>
  <c r="C513" i="53"/>
  <c r="C514" i="53"/>
  <c r="C515" i="53"/>
  <c r="C516" i="53"/>
  <c r="C517" i="53"/>
  <c r="C518" i="53"/>
  <c r="C519" i="53"/>
  <c r="C520" i="53"/>
  <c r="C521" i="53"/>
  <c r="C522" i="53"/>
  <c r="C523" i="53"/>
  <c r="C524" i="53"/>
  <c r="C525" i="53"/>
  <c r="C526" i="53"/>
  <c r="C527" i="53"/>
  <c r="C528" i="53"/>
  <c r="C529" i="53"/>
  <c r="C530" i="53"/>
  <c r="C531" i="53"/>
  <c r="C532" i="53"/>
  <c r="C533" i="53"/>
  <c r="C534" i="53"/>
  <c r="C535" i="53"/>
  <c r="C536" i="53"/>
  <c r="C537" i="53"/>
  <c r="C539" i="53"/>
  <c r="C540" i="53"/>
  <c r="C541" i="53"/>
  <c r="B2" i="53"/>
  <c r="B780" i="53" l="1"/>
  <c r="B781" i="53"/>
  <c r="B783" i="53"/>
  <c r="B392" i="53" l="1"/>
  <c r="C392" i="53"/>
  <c r="B393" i="53"/>
  <c r="C393" i="53"/>
  <c r="B362" i="53"/>
  <c r="C362" i="53"/>
  <c r="B363" i="53"/>
  <c r="C363" i="53"/>
  <c r="B332" i="53"/>
  <c r="C332" i="53"/>
  <c r="B333" i="53"/>
  <c r="C333" i="53"/>
  <c r="B302" i="53"/>
  <c r="C302" i="53"/>
  <c r="B303" i="53"/>
  <c r="C303" i="53"/>
  <c r="C13" i="53" l="1"/>
  <c r="B23" i="53"/>
  <c r="C23" i="53"/>
  <c r="C33" i="53"/>
  <c r="B34" i="53"/>
  <c r="C34" i="53"/>
  <c r="C35" i="53"/>
  <c r="B36" i="53"/>
  <c r="C36" i="53"/>
  <c r="C37" i="53"/>
  <c r="B38" i="53"/>
  <c r="C38" i="53"/>
  <c r="B39" i="53"/>
  <c r="C39" i="53"/>
  <c r="B40" i="53"/>
  <c r="C40" i="53"/>
  <c r="B41" i="53"/>
  <c r="C41" i="53"/>
  <c r="B42" i="53"/>
  <c r="C42" i="53"/>
  <c r="B43" i="53"/>
  <c r="C43" i="53"/>
  <c r="B44" i="53"/>
  <c r="C44" i="53"/>
  <c r="B45" i="53"/>
  <c r="C45" i="53"/>
  <c r="B46" i="53"/>
  <c r="C46" i="53"/>
  <c r="B47" i="53"/>
  <c r="C47" i="53"/>
  <c r="B48" i="53"/>
  <c r="C48" i="53"/>
  <c r="C49" i="53"/>
  <c r="B50" i="53"/>
  <c r="C50" i="53"/>
  <c r="B51" i="53"/>
  <c r="C51" i="53"/>
  <c r="B52" i="53"/>
  <c r="C52" i="53"/>
  <c r="B53" i="53"/>
  <c r="C53" i="53"/>
  <c r="B54" i="53"/>
  <c r="C54" i="53"/>
  <c r="B55" i="53"/>
  <c r="C55" i="53"/>
  <c r="B56" i="53"/>
  <c r="C56" i="53"/>
  <c r="B57" i="53"/>
  <c r="C57" i="53"/>
  <c r="B59" i="53"/>
  <c r="C59" i="53"/>
  <c r="C60" i="53"/>
  <c r="B61" i="53"/>
  <c r="C61" i="53"/>
  <c r="D603" i="53"/>
  <c r="F603" i="53"/>
  <c r="D604" i="53"/>
  <c r="F604" i="53"/>
  <c r="D605" i="53"/>
  <c r="F605" i="53"/>
  <c r="D606" i="53"/>
  <c r="D633" i="53"/>
  <c r="F633" i="53"/>
  <c r="D634" i="53"/>
  <c r="F634" i="53"/>
  <c r="F635" i="53"/>
  <c r="F636" i="53"/>
  <c r="F637" i="53"/>
  <c r="F638" i="53"/>
  <c r="F639" i="53"/>
  <c r="F640" i="53"/>
  <c r="F641" i="53"/>
  <c r="F642" i="53"/>
  <c r="F643" i="53"/>
  <c r="F644" i="53"/>
  <c r="F645" i="53"/>
  <c r="F646" i="53"/>
  <c r="F647" i="53"/>
  <c r="F648" i="53"/>
  <c r="F649" i="53"/>
  <c r="F650" i="53"/>
  <c r="F651" i="53"/>
  <c r="F652" i="53"/>
  <c r="F653" i="53"/>
  <c r="F654" i="53"/>
  <c r="F655" i="53"/>
  <c r="F656" i="53"/>
  <c r="F657" i="53"/>
  <c r="F658" i="53"/>
  <c r="F659" i="53"/>
  <c r="F660" i="53"/>
  <c r="F661" i="53"/>
  <c r="F663" i="53"/>
  <c r="F664" i="53"/>
  <c r="F665" i="53"/>
  <c r="F666" i="53"/>
  <c r="F667" i="53"/>
  <c r="F668" i="53"/>
  <c r="F669" i="53"/>
  <c r="F670" i="53"/>
  <c r="F671" i="53"/>
  <c r="F672" i="53"/>
  <c r="F673" i="53"/>
  <c r="F674" i="53"/>
  <c r="F675" i="53"/>
  <c r="F676" i="53"/>
  <c r="F677" i="53"/>
  <c r="F678" i="53"/>
  <c r="F679" i="53"/>
  <c r="F680" i="53"/>
  <c r="F681" i="53"/>
  <c r="F682" i="53"/>
  <c r="F683" i="53"/>
  <c r="F684" i="53"/>
  <c r="F685" i="53"/>
  <c r="F686" i="53"/>
  <c r="F687" i="53"/>
  <c r="F688" i="53"/>
  <c r="F689" i="53"/>
  <c r="F690" i="53"/>
  <c r="F691" i="53"/>
  <c r="D693" i="53"/>
  <c r="F693" i="53"/>
  <c r="D694" i="53"/>
  <c r="F694" i="53"/>
  <c r="F695" i="53"/>
  <c r="D721" i="53"/>
  <c r="B183" i="53"/>
  <c r="F753" i="53"/>
  <c r="F754" i="53"/>
  <c r="B185" i="53"/>
  <c r="F755" i="53"/>
  <c r="B186" i="53"/>
  <c r="B187" i="53"/>
  <c r="B188" i="53"/>
  <c r="B189" i="53"/>
  <c r="B190" i="53"/>
  <c r="B191" i="53"/>
  <c r="B193" i="53"/>
  <c r="B194" i="53"/>
  <c r="B195" i="53"/>
  <c r="B196" i="53"/>
  <c r="B197" i="53"/>
  <c r="B199" i="53"/>
  <c r="B200" i="53"/>
  <c r="B201" i="53"/>
  <c r="B203" i="53"/>
  <c r="B204" i="53"/>
  <c r="B205" i="53"/>
  <c r="B206" i="53"/>
  <c r="B207" i="53"/>
  <c r="B208" i="53"/>
  <c r="B210" i="53"/>
  <c r="B211" i="53"/>
  <c r="F783" i="53"/>
  <c r="B214" i="53"/>
  <c r="F784" i="53"/>
  <c r="F785" i="53"/>
  <c r="B216" i="53"/>
  <c r="F786" i="53"/>
  <c r="F787" i="53"/>
  <c r="B218" i="53"/>
  <c r="F788" i="53"/>
  <c r="B219" i="53"/>
  <c r="F789" i="53"/>
  <c r="B220" i="53"/>
  <c r="F790" i="53"/>
  <c r="B221" i="53"/>
  <c r="F791" i="53"/>
  <c r="B222" i="53"/>
  <c r="F792" i="53"/>
  <c r="D553" i="53"/>
  <c r="B224" i="53"/>
  <c r="F794" i="53"/>
  <c r="F795" i="53"/>
  <c r="B226" i="53"/>
  <c r="F796" i="53"/>
  <c r="F797" i="53"/>
  <c r="B228" i="53"/>
  <c r="F798" i="53"/>
  <c r="F799" i="53"/>
  <c r="B230" i="53"/>
  <c r="F800" i="53"/>
  <c r="F801" i="53"/>
  <c r="F802" i="53"/>
  <c r="D563" i="53"/>
  <c r="B234" i="53"/>
  <c r="F804" i="53"/>
  <c r="F805" i="53"/>
  <c r="B236" i="53"/>
  <c r="F806" i="53"/>
  <c r="F807" i="53"/>
  <c r="B238" i="53"/>
  <c r="E808" i="53"/>
  <c r="F808" i="53"/>
  <c r="B239" i="53"/>
  <c r="F809" i="53"/>
  <c r="B240" i="53"/>
  <c r="F810" i="53"/>
  <c r="E811" i="53"/>
  <c r="C811" i="53" s="1"/>
  <c r="F811" i="53"/>
  <c r="B243" i="53"/>
  <c r="C243" i="53"/>
  <c r="F573" i="53"/>
  <c r="C244" i="53"/>
  <c r="B245" i="53"/>
  <c r="C245" i="53"/>
  <c r="B246" i="53"/>
  <c r="C246" i="53"/>
  <c r="B247" i="53"/>
  <c r="C247" i="53"/>
  <c r="B248" i="53"/>
  <c r="C248" i="53"/>
  <c r="C249" i="53"/>
  <c r="C250" i="53"/>
  <c r="C251" i="53"/>
  <c r="C252" i="53"/>
  <c r="C253" i="53"/>
  <c r="C254" i="53"/>
  <c r="C255" i="53"/>
  <c r="C256" i="53"/>
  <c r="C257" i="53"/>
  <c r="C258" i="53"/>
  <c r="B259" i="53"/>
  <c r="C259" i="53"/>
  <c r="C260" i="53"/>
  <c r="C261" i="53"/>
  <c r="C262" i="53"/>
  <c r="C263" i="53"/>
  <c r="C264" i="53"/>
  <c r="C265" i="53"/>
  <c r="C266" i="53"/>
  <c r="C267" i="53"/>
  <c r="B268" i="53"/>
  <c r="C269" i="53"/>
  <c r="B270" i="53"/>
  <c r="C270" i="53"/>
  <c r="C271" i="53"/>
  <c r="C273" i="53"/>
  <c r="C276" i="53"/>
  <c r="C277" i="53"/>
  <c r="B278" i="53"/>
  <c r="C278" i="53"/>
  <c r="C279" i="53"/>
  <c r="B280" i="53"/>
  <c r="C280" i="53"/>
  <c r="C281" i="53"/>
  <c r="B282" i="53"/>
  <c r="C282" i="53"/>
  <c r="C283" i="53"/>
  <c r="B284" i="53"/>
  <c r="C284" i="53"/>
  <c r="C285" i="53"/>
  <c r="C286" i="53"/>
  <c r="C287" i="53"/>
  <c r="B288" i="53"/>
  <c r="C288" i="53"/>
  <c r="C289" i="53"/>
  <c r="C290" i="53"/>
  <c r="C291" i="53"/>
  <c r="B292" i="53"/>
  <c r="C292" i="53"/>
  <c r="C293" i="53"/>
  <c r="C294" i="53"/>
  <c r="C295" i="53"/>
  <c r="B296" i="53"/>
  <c r="C296" i="53"/>
  <c r="C297" i="53"/>
  <c r="C298" i="53"/>
  <c r="C299" i="53"/>
  <c r="C301" i="53"/>
  <c r="C305" i="53"/>
  <c r="C306" i="53"/>
  <c r="C307" i="53"/>
  <c r="C308" i="53"/>
  <c r="C309" i="53"/>
  <c r="B310" i="53"/>
  <c r="C310" i="53"/>
  <c r="C311" i="53"/>
  <c r="B312" i="53"/>
  <c r="C312" i="53"/>
  <c r="C313" i="53"/>
  <c r="C314" i="53"/>
  <c r="C315" i="53"/>
  <c r="B316" i="53"/>
  <c r="C316" i="53"/>
  <c r="B317" i="53"/>
  <c r="C317" i="53"/>
  <c r="B318" i="53"/>
  <c r="C318" i="53"/>
  <c r="B319" i="53"/>
  <c r="C319" i="53"/>
  <c r="C320" i="53"/>
  <c r="B321" i="53"/>
  <c r="C321" i="53"/>
  <c r="C322" i="53"/>
  <c r="C323" i="53"/>
  <c r="C324" i="53"/>
  <c r="C325" i="53"/>
  <c r="C326" i="53"/>
  <c r="C327" i="53"/>
  <c r="C328" i="53"/>
  <c r="C329" i="53"/>
  <c r="C331" i="53"/>
  <c r="C335" i="53"/>
  <c r="B336" i="53"/>
  <c r="C336" i="53"/>
  <c r="C337" i="53"/>
  <c r="B338" i="53"/>
  <c r="C338" i="53"/>
  <c r="C339" i="53"/>
  <c r="C340" i="53"/>
  <c r="C341" i="53"/>
  <c r="C342" i="53"/>
  <c r="C343" i="53"/>
  <c r="B344" i="53"/>
  <c r="C344" i="53"/>
  <c r="B345" i="53"/>
  <c r="C345" i="53"/>
  <c r="C346" i="53"/>
  <c r="C347" i="53"/>
  <c r="B348" i="53"/>
  <c r="C348" i="53"/>
  <c r="C349" i="53"/>
  <c r="B350" i="53"/>
  <c r="C350" i="53"/>
  <c r="C351" i="53"/>
  <c r="B352" i="53"/>
  <c r="C352" i="53"/>
  <c r="C353" i="53"/>
  <c r="B354" i="53"/>
  <c r="C354" i="53"/>
  <c r="C355" i="53"/>
  <c r="C356" i="53"/>
  <c r="B357" i="53"/>
  <c r="C357" i="53"/>
  <c r="B358" i="53"/>
  <c r="C358" i="53"/>
  <c r="C359" i="53"/>
  <c r="B360" i="53"/>
  <c r="C361" i="53"/>
  <c r="B365" i="53"/>
  <c r="C365" i="53"/>
  <c r="C366" i="53"/>
  <c r="B367" i="53"/>
  <c r="C367" i="53"/>
  <c r="C368" i="53"/>
  <c r="B369" i="53"/>
  <c r="C369" i="53"/>
  <c r="C370" i="53"/>
  <c r="C371" i="53"/>
  <c r="C372" i="53"/>
  <c r="B373" i="53"/>
  <c r="C373" i="53"/>
  <c r="B374" i="53"/>
  <c r="C374" i="53"/>
  <c r="B375" i="53"/>
  <c r="C375" i="53"/>
  <c r="B376" i="53"/>
  <c r="C376" i="53"/>
  <c r="B377" i="53"/>
  <c r="C377" i="53"/>
  <c r="C378" i="53"/>
  <c r="B379" i="53"/>
  <c r="C379" i="53"/>
  <c r="C380" i="53"/>
  <c r="B381" i="53"/>
  <c r="C381" i="53"/>
  <c r="C382" i="53"/>
  <c r="B383" i="53"/>
  <c r="C383" i="53"/>
  <c r="C384" i="53"/>
  <c r="B385" i="53"/>
  <c r="C385" i="53"/>
  <c r="C386" i="53"/>
  <c r="B387" i="53"/>
  <c r="C387" i="53"/>
  <c r="B388" i="53"/>
  <c r="C388" i="53"/>
  <c r="B389" i="53"/>
  <c r="C389" i="53"/>
  <c r="B391" i="53"/>
  <c r="C391" i="53"/>
  <c r="C395" i="53"/>
  <c r="B396" i="53"/>
  <c r="C396" i="53"/>
  <c r="C397" i="53"/>
  <c r="B398" i="53"/>
  <c r="C398" i="53"/>
  <c r="C399" i="53"/>
  <c r="B400" i="53"/>
  <c r="C400" i="53"/>
  <c r="C401" i="53"/>
  <c r="B402" i="53"/>
  <c r="C402" i="53"/>
  <c r="B403" i="53"/>
  <c r="C403" i="53"/>
  <c r="B404" i="53"/>
  <c r="C404" i="53"/>
  <c r="C405" i="53"/>
  <c r="B406" i="53"/>
  <c r="C406" i="53"/>
  <c r="C407" i="53"/>
  <c r="B408" i="53"/>
  <c r="C408" i="53"/>
  <c r="C409" i="53"/>
  <c r="B410" i="53"/>
  <c r="C410" i="53"/>
  <c r="B411" i="53"/>
  <c r="C411" i="53"/>
  <c r="B412" i="53"/>
  <c r="C412" i="53"/>
  <c r="C413" i="53"/>
  <c r="B414" i="53"/>
  <c r="C414" i="53"/>
  <c r="C415" i="53"/>
  <c r="B416" i="53"/>
  <c r="C416" i="53"/>
  <c r="B417" i="53"/>
  <c r="C417" i="53"/>
  <c r="B418" i="53"/>
  <c r="C418" i="53"/>
  <c r="B419" i="53"/>
  <c r="C419" i="53"/>
  <c r="B420" i="53"/>
  <c r="C421" i="53"/>
  <c r="B423" i="53"/>
  <c r="B424" i="53"/>
  <c r="B425" i="53"/>
  <c r="B426" i="53"/>
  <c r="B427" i="53"/>
  <c r="B428" i="53"/>
  <c r="B429" i="53"/>
  <c r="B430" i="53"/>
  <c r="B431" i="53"/>
  <c r="B432" i="53"/>
  <c r="B433" i="53"/>
  <c r="B434" i="53"/>
  <c r="B435" i="53"/>
  <c r="B436" i="53"/>
  <c r="B437" i="53"/>
  <c r="B438" i="53"/>
  <c r="B439" i="53"/>
  <c r="B440" i="53"/>
  <c r="B441" i="53"/>
  <c r="B442" i="53"/>
  <c r="B443" i="53"/>
  <c r="B444" i="53"/>
  <c r="B445" i="53"/>
  <c r="B446" i="53"/>
  <c r="B447" i="53"/>
  <c r="B448" i="53"/>
  <c r="B449" i="53"/>
  <c r="B450" i="53"/>
  <c r="B451" i="53"/>
  <c r="B453" i="53"/>
  <c r="B454" i="53"/>
  <c r="B455" i="53"/>
  <c r="B456" i="53"/>
  <c r="B457" i="53"/>
  <c r="B458" i="53"/>
  <c r="B459" i="53"/>
  <c r="B460" i="53"/>
  <c r="B461" i="53"/>
  <c r="B462" i="53"/>
  <c r="B463" i="53"/>
  <c r="B464" i="53"/>
  <c r="B465" i="53"/>
  <c r="B466" i="53"/>
  <c r="B467" i="53"/>
  <c r="B468" i="53"/>
  <c r="B469" i="53"/>
  <c r="B470" i="53"/>
  <c r="B471" i="53"/>
  <c r="B472" i="53"/>
  <c r="B473" i="53"/>
  <c r="B474" i="53"/>
  <c r="B475" i="53"/>
  <c r="B476" i="53"/>
  <c r="B477" i="53"/>
  <c r="B478" i="53"/>
  <c r="B479" i="53"/>
  <c r="B480" i="53"/>
  <c r="B481" i="53"/>
  <c r="B483" i="53"/>
  <c r="B484" i="53"/>
  <c r="B485" i="53"/>
  <c r="B486" i="53"/>
  <c r="B487" i="53"/>
  <c r="B488" i="53"/>
  <c r="B489" i="53"/>
  <c r="B490" i="53"/>
  <c r="B491" i="53"/>
  <c r="B492" i="53"/>
  <c r="B493" i="53"/>
  <c r="B494" i="53"/>
  <c r="B495" i="53"/>
  <c r="B496" i="53"/>
  <c r="B497" i="53"/>
  <c r="B498" i="53"/>
  <c r="B499" i="53"/>
  <c r="B500" i="53"/>
  <c r="B501" i="53"/>
  <c r="B502" i="53"/>
  <c r="B503" i="53"/>
  <c r="B504" i="53"/>
  <c r="B505" i="53"/>
  <c r="B506" i="53"/>
  <c r="B507" i="53"/>
  <c r="B508" i="53"/>
  <c r="B509" i="53"/>
  <c r="B510" i="53"/>
  <c r="B511" i="53"/>
  <c r="B513" i="53"/>
  <c r="B514" i="53"/>
  <c r="B515" i="53"/>
  <c r="B516" i="53"/>
  <c r="B517" i="53"/>
  <c r="B518" i="53"/>
  <c r="B519" i="53"/>
  <c r="B520" i="53"/>
  <c r="B521" i="53"/>
  <c r="B522" i="53"/>
  <c r="B523" i="53"/>
  <c r="B524" i="53"/>
  <c r="B525" i="53"/>
  <c r="B526" i="53"/>
  <c r="B527" i="53"/>
  <c r="B528" i="53"/>
  <c r="B529" i="53"/>
  <c r="B530" i="53"/>
  <c r="B531" i="53"/>
  <c r="B532" i="53"/>
  <c r="B533" i="53"/>
  <c r="B534" i="53"/>
  <c r="B535" i="53"/>
  <c r="B536" i="53"/>
  <c r="B537" i="53"/>
  <c r="B538" i="53"/>
  <c r="B539" i="53"/>
  <c r="B540" i="53"/>
  <c r="B541" i="53"/>
  <c r="B793" i="53"/>
  <c r="B794" i="53"/>
  <c r="B795" i="53"/>
  <c r="B796" i="53"/>
  <c r="B797" i="53"/>
  <c r="B798" i="53"/>
  <c r="B799" i="53"/>
  <c r="B800" i="53"/>
  <c r="B801" i="53"/>
  <c r="B802" i="53"/>
  <c r="B803" i="53"/>
  <c r="B804" i="53"/>
  <c r="B805" i="53"/>
  <c r="B806" i="53"/>
  <c r="B807" i="53"/>
  <c r="B808" i="53"/>
  <c r="B809" i="53"/>
  <c r="B810" i="53"/>
  <c r="B811" i="53"/>
  <c r="Y303" i="53" l="1"/>
  <c r="U303" i="53"/>
  <c r="Q303" i="53"/>
  <c r="M303" i="53"/>
  <c r="I303" i="53"/>
  <c r="C239" i="53"/>
  <c r="E809" i="53"/>
  <c r="C809" i="53" s="1"/>
  <c r="C235" i="53"/>
  <c r="E805" i="53"/>
  <c r="C805" i="53" s="1"/>
  <c r="C231" i="53"/>
  <c r="E801" i="53"/>
  <c r="C801" i="53" s="1"/>
  <c r="C227" i="53"/>
  <c r="E797" i="53"/>
  <c r="C797" i="53" s="1"/>
  <c r="C223" i="53"/>
  <c r="E793" i="53"/>
  <c r="C793" i="53" s="1"/>
  <c r="E553" i="53"/>
  <c r="C553" i="53" s="1"/>
  <c r="C219" i="53"/>
  <c r="E789" i="53"/>
  <c r="C789" i="53" s="1"/>
  <c r="C214" i="53"/>
  <c r="E784" i="53"/>
  <c r="C784" i="53" s="1"/>
  <c r="F780" i="53"/>
  <c r="C209" i="53"/>
  <c r="E779" i="53"/>
  <c r="C779" i="53" s="1"/>
  <c r="F776" i="53"/>
  <c r="C205" i="53"/>
  <c r="E775" i="53"/>
  <c r="C775" i="53" s="1"/>
  <c r="F772" i="53"/>
  <c r="C201" i="53"/>
  <c r="E771" i="53"/>
  <c r="C771" i="53" s="1"/>
  <c r="F766" i="53"/>
  <c r="C195" i="53"/>
  <c r="E765" i="53"/>
  <c r="C765" i="53" s="1"/>
  <c r="F762" i="53"/>
  <c r="C191" i="53"/>
  <c r="E761" i="53"/>
  <c r="C761" i="53" s="1"/>
  <c r="F758" i="53"/>
  <c r="C187" i="53"/>
  <c r="E757" i="53"/>
  <c r="C757" i="53" s="1"/>
  <c r="C183" i="53"/>
  <c r="C753" i="53"/>
  <c r="F718" i="53"/>
  <c r="C177" i="53"/>
  <c r="E717" i="53"/>
  <c r="C717" i="53" s="1"/>
  <c r="D716" i="53"/>
  <c r="B716" i="53" s="1"/>
  <c r="F714" i="53"/>
  <c r="C173" i="53"/>
  <c r="E713" i="53"/>
  <c r="C713" i="53" s="1"/>
  <c r="D712" i="53"/>
  <c r="B712" i="53" s="1"/>
  <c r="F710" i="53"/>
  <c r="C169" i="53"/>
  <c r="E709" i="53"/>
  <c r="C709" i="53" s="1"/>
  <c r="D708" i="53"/>
  <c r="B708" i="53" s="1"/>
  <c r="F706" i="53"/>
  <c r="C165" i="53"/>
  <c r="E705" i="53"/>
  <c r="C705" i="53" s="1"/>
  <c r="D704" i="53"/>
  <c r="B704" i="53" s="1"/>
  <c r="F702" i="53"/>
  <c r="C161" i="53"/>
  <c r="E701" i="53"/>
  <c r="C701" i="53" s="1"/>
  <c r="X303" i="53"/>
  <c r="T303" i="53"/>
  <c r="P303" i="53"/>
  <c r="L303" i="53"/>
  <c r="C240" i="53"/>
  <c r="E810" i="53"/>
  <c r="C810" i="53" s="1"/>
  <c r="C236" i="53"/>
  <c r="E806" i="53"/>
  <c r="C806" i="53" s="1"/>
  <c r="F803" i="53"/>
  <c r="F563" i="53"/>
  <c r="C232" i="53"/>
  <c r="E802" i="53"/>
  <c r="C802" i="53" s="1"/>
  <c r="C228" i="53"/>
  <c r="E798" i="53"/>
  <c r="C798" i="53" s="1"/>
  <c r="C224" i="53"/>
  <c r="E794" i="53"/>
  <c r="C794" i="53" s="1"/>
  <c r="C220" i="53"/>
  <c r="E790" i="53"/>
  <c r="C790" i="53" s="1"/>
  <c r="C215" i="53"/>
  <c r="E785" i="53"/>
  <c r="C785" i="53" s="1"/>
  <c r="F781" i="53"/>
  <c r="E780" i="53"/>
  <c r="C780" i="53" s="1"/>
  <c r="F777" i="53"/>
  <c r="C206" i="53"/>
  <c r="E776" i="53"/>
  <c r="C776" i="53" s="1"/>
  <c r="F773" i="53"/>
  <c r="C202" i="53"/>
  <c r="E772" i="53"/>
  <c r="C772" i="53" s="1"/>
  <c r="F769" i="53"/>
  <c r="F767" i="53"/>
  <c r="C196" i="53"/>
  <c r="E766" i="53"/>
  <c r="C766" i="53" s="1"/>
  <c r="F763" i="53"/>
  <c r="C192" i="53"/>
  <c r="E762" i="53"/>
  <c r="C762" i="53" s="1"/>
  <c r="F759" i="53"/>
  <c r="C188" i="53"/>
  <c r="E758" i="53"/>
  <c r="C758" i="53" s="1"/>
  <c r="C184" i="53"/>
  <c r="E754" i="53"/>
  <c r="C754" i="53" s="1"/>
  <c r="F720" i="53"/>
  <c r="F719" i="53"/>
  <c r="E718" i="53"/>
  <c r="D717" i="53"/>
  <c r="B717" i="53" s="1"/>
  <c r="F715" i="53"/>
  <c r="C174" i="53"/>
  <c r="E714" i="53"/>
  <c r="C714" i="53" s="1"/>
  <c r="D713" i="53"/>
  <c r="B713" i="53" s="1"/>
  <c r="F711" i="53"/>
  <c r="C170" i="53"/>
  <c r="E710" i="53"/>
  <c r="C710" i="53" s="1"/>
  <c r="D709" i="53"/>
  <c r="B709" i="53" s="1"/>
  <c r="F707" i="53"/>
  <c r="C166" i="53"/>
  <c r="E706" i="53"/>
  <c r="C706" i="53" s="1"/>
  <c r="D705" i="53"/>
  <c r="B705" i="53" s="1"/>
  <c r="F703" i="53"/>
  <c r="C162" i="53"/>
  <c r="E702" i="53"/>
  <c r="C702" i="53" s="1"/>
  <c r="D701" i="53"/>
  <c r="B701" i="53" s="1"/>
  <c r="AA303" i="53"/>
  <c r="W303" i="53"/>
  <c r="S303" i="53"/>
  <c r="O303" i="53"/>
  <c r="K303" i="53"/>
  <c r="C237" i="53"/>
  <c r="E807" i="53"/>
  <c r="C807" i="53" s="1"/>
  <c r="C233" i="53"/>
  <c r="E803" i="53"/>
  <c r="C803" i="53" s="1"/>
  <c r="E563" i="53"/>
  <c r="C563" i="53" s="1"/>
  <c r="C229" i="53"/>
  <c r="E799" i="53"/>
  <c r="C799" i="53" s="1"/>
  <c r="C225" i="53"/>
  <c r="E795" i="53"/>
  <c r="C795" i="53" s="1"/>
  <c r="C221" i="53"/>
  <c r="E791" i="53"/>
  <c r="C791" i="53" s="1"/>
  <c r="C216" i="53"/>
  <c r="E786" i="53"/>
  <c r="C786" i="53" s="1"/>
  <c r="E781" i="53"/>
  <c r="C781" i="53" s="1"/>
  <c r="F778" i="53"/>
  <c r="C207" i="53"/>
  <c r="E777" i="53"/>
  <c r="C777" i="53" s="1"/>
  <c r="F774" i="53"/>
  <c r="C203" i="53"/>
  <c r="E773" i="53"/>
  <c r="C773" i="53" s="1"/>
  <c r="F770" i="53"/>
  <c r="C199" i="53"/>
  <c r="E769" i="53"/>
  <c r="C769" i="53" s="1"/>
  <c r="F768" i="53"/>
  <c r="C197" i="53"/>
  <c r="E767" i="53"/>
  <c r="C767" i="53" s="1"/>
  <c r="F764" i="53"/>
  <c r="C193" i="53"/>
  <c r="E763" i="53"/>
  <c r="C763" i="53" s="1"/>
  <c r="F760" i="53"/>
  <c r="C189" i="53"/>
  <c r="E759" i="53"/>
  <c r="C759" i="53" s="1"/>
  <c r="F756" i="53"/>
  <c r="C185" i="53"/>
  <c r="E755" i="53"/>
  <c r="F721" i="53"/>
  <c r="C180" i="53"/>
  <c r="E720" i="53"/>
  <c r="C720" i="53" s="1"/>
  <c r="C179" i="53"/>
  <c r="E719" i="53"/>
  <c r="C719" i="53" s="1"/>
  <c r="D718" i="53"/>
  <c r="B718" i="53" s="1"/>
  <c r="F716" i="53"/>
  <c r="C175" i="53"/>
  <c r="E715" i="53"/>
  <c r="C715" i="53" s="1"/>
  <c r="D714" i="53"/>
  <c r="B714" i="53" s="1"/>
  <c r="F712" i="53"/>
  <c r="C171" i="53"/>
  <c r="E711" i="53"/>
  <c r="C711" i="53" s="1"/>
  <c r="D710" i="53"/>
  <c r="B710" i="53" s="1"/>
  <c r="F708" i="53"/>
  <c r="C167" i="53"/>
  <c r="E707" i="53"/>
  <c r="C707" i="53" s="1"/>
  <c r="D706" i="53"/>
  <c r="B706" i="53" s="1"/>
  <c r="F704" i="53"/>
  <c r="C163" i="53"/>
  <c r="E703" i="53"/>
  <c r="C703" i="53" s="1"/>
  <c r="D702" i="53"/>
  <c r="B702" i="53" s="1"/>
  <c r="Z303" i="53"/>
  <c r="V303" i="53"/>
  <c r="R303" i="53"/>
  <c r="N303" i="53"/>
  <c r="J303" i="53"/>
  <c r="C234" i="53"/>
  <c r="E804" i="53"/>
  <c r="C804" i="53" s="1"/>
  <c r="C230" i="53"/>
  <c r="E800" i="53"/>
  <c r="C800" i="53" s="1"/>
  <c r="C226" i="53"/>
  <c r="E796" i="53"/>
  <c r="C796" i="53" s="1"/>
  <c r="F793" i="53"/>
  <c r="F553" i="53"/>
  <c r="C222" i="53"/>
  <c r="E792" i="53"/>
  <c r="C792" i="53" s="1"/>
  <c r="C218" i="53"/>
  <c r="E788" i="53"/>
  <c r="C788" i="53" s="1"/>
  <c r="C217" i="53"/>
  <c r="E787" i="53"/>
  <c r="C787" i="53" s="1"/>
  <c r="C213" i="53"/>
  <c r="C783" i="53"/>
  <c r="F779" i="53"/>
  <c r="E778" i="53"/>
  <c r="F775" i="53"/>
  <c r="C204" i="53"/>
  <c r="E774" i="53"/>
  <c r="C774" i="53" s="1"/>
  <c r="F771" i="53"/>
  <c r="C200" i="53"/>
  <c r="E770" i="53"/>
  <c r="C770" i="53" s="1"/>
  <c r="C198" i="53"/>
  <c r="E768" i="53"/>
  <c r="C768" i="53" s="1"/>
  <c r="F765" i="53"/>
  <c r="C194" i="53"/>
  <c r="E764" i="53"/>
  <c r="C764" i="53" s="1"/>
  <c r="F761" i="53"/>
  <c r="C190" i="53"/>
  <c r="E760" i="53"/>
  <c r="C760" i="53" s="1"/>
  <c r="F757" i="53"/>
  <c r="C186" i="53"/>
  <c r="E756" i="53"/>
  <c r="C756" i="53" s="1"/>
  <c r="C181" i="53"/>
  <c r="E721" i="53"/>
  <c r="C721" i="53" s="1"/>
  <c r="D720" i="53"/>
  <c r="B720" i="53" s="1"/>
  <c r="D719" i="53"/>
  <c r="B719" i="53" s="1"/>
  <c r="F717" i="53"/>
  <c r="C176" i="53"/>
  <c r="E716" i="53"/>
  <c r="C716" i="53" s="1"/>
  <c r="D715" i="53"/>
  <c r="B715" i="53" s="1"/>
  <c r="F713" i="53"/>
  <c r="C172" i="53"/>
  <c r="E712" i="53"/>
  <c r="C712" i="53" s="1"/>
  <c r="D711" i="53"/>
  <c r="B711" i="53" s="1"/>
  <c r="F709" i="53"/>
  <c r="C168" i="53"/>
  <c r="E708" i="53"/>
  <c r="C708" i="53" s="1"/>
  <c r="D707" i="53"/>
  <c r="B707" i="53" s="1"/>
  <c r="F705" i="53"/>
  <c r="C164" i="53"/>
  <c r="E704" i="53"/>
  <c r="C704" i="53" s="1"/>
  <c r="D703" i="53"/>
  <c r="B703" i="53" s="1"/>
  <c r="F701" i="53"/>
  <c r="D700" i="53"/>
  <c r="B700" i="53" s="1"/>
  <c r="D699" i="53"/>
  <c r="B699" i="53" s="1"/>
  <c r="F697" i="53"/>
  <c r="C156" i="53"/>
  <c r="E696" i="53"/>
  <c r="C696" i="53" s="1"/>
  <c r="D695" i="53"/>
  <c r="B695" i="53" s="1"/>
  <c r="C153" i="53"/>
  <c r="C693" i="53"/>
  <c r="B691" i="53"/>
  <c r="E688" i="53"/>
  <c r="C147" i="53"/>
  <c r="E687" i="53"/>
  <c r="C687" i="53" s="1"/>
  <c r="B686" i="53"/>
  <c r="C142" i="53"/>
  <c r="E682" i="53"/>
  <c r="C682" i="53" s="1"/>
  <c r="B681" i="53"/>
  <c r="C137" i="53"/>
  <c r="E677" i="53"/>
  <c r="C677" i="53" s="1"/>
  <c r="B676" i="53"/>
  <c r="C133" i="53"/>
  <c r="E673" i="53"/>
  <c r="C673" i="53" s="1"/>
  <c r="B672" i="53"/>
  <c r="C129" i="53"/>
  <c r="E669" i="53"/>
  <c r="C669" i="53" s="1"/>
  <c r="B668" i="53"/>
  <c r="C125" i="53"/>
  <c r="E665" i="53"/>
  <c r="C665" i="53" s="1"/>
  <c r="C120" i="53"/>
  <c r="E660" i="53"/>
  <c r="C660" i="53" s="1"/>
  <c r="D659" i="53"/>
  <c r="B659" i="53" s="1"/>
  <c r="C116" i="53"/>
  <c r="E656" i="53"/>
  <c r="C656" i="53" s="1"/>
  <c r="D655" i="53"/>
  <c r="B655" i="53" s="1"/>
  <c r="C112" i="53"/>
  <c r="E652" i="53"/>
  <c r="C652" i="53" s="1"/>
  <c r="D651" i="53"/>
  <c r="B651" i="53" s="1"/>
  <c r="C108" i="53"/>
  <c r="E648" i="53"/>
  <c r="C648" i="53" s="1"/>
  <c r="D647" i="53"/>
  <c r="B647" i="53" s="1"/>
  <c r="C104" i="53"/>
  <c r="E644" i="53"/>
  <c r="C644" i="53" s="1"/>
  <c r="D643" i="53"/>
  <c r="B643" i="53" s="1"/>
  <c r="C100" i="53"/>
  <c r="E640" i="53"/>
  <c r="C640" i="53" s="1"/>
  <c r="D639" i="53"/>
  <c r="B639" i="53" s="1"/>
  <c r="C96" i="53"/>
  <c r="E636" i="53"/>
  <c r="C636" i="53" s="1"/>
  <c r="D635" i="53"/>
  <c r="B635" i="53" s="1"/>
  <c r="C91" i="53"/>
  <c r="E631" i="53"/>
  <c r="C631" i="53" s="1"/>
  <c r="D630" i="53"/>
  <c r="B630" i="53" s="1"/>
  <c r="F628" i="53"/>
  <c r="C87" i="53"/>
  <c r="E627" i="53"/>
  <c r="C627" i="53" s="1"/>
  <c r="D626" i="53"/>
  <c r="B626" i="53" s="1"/>
  <c r="F624" i="53"/>
  <c r="C83" i="53"/>
  <c r="E623" i="53"/>
  <c r="C623" i="53" s="1"/>
  <c r="D622" i="53"/>
  <c r="B622" i="53" s="1"/>
  <c r="F620" i="53"/>
  <c r="C79" i="53"/>
  <c r="E619" i="53"/>
  <c r="C619" i="53" s="1"/>
  <c r="D618" i="53"/>
  <c r="B618" i="53" s="1"/>
  <c r="F616" i="53"/>
  <c r="C75" i="53"/>
  <c r="E615" i="53"/>
  <c r="C615" i="53" s="1"/>
  <c r="D614" i="53"/>
  <c r="B614" i="53" s="1"/>
  <c r="F612" i="53"/>
  <c r="C71" i="53"/>
  <c r="E611" i="53"/>
  <c r="C611" i="53" s="1"/>
  <c r="D610" i="53"/>
  <c r="B610" i="53" s="1"/>
  <c r="F608" i="53"/>
  <c r="C67" i="53"/>
  <c r="E607" i="53"/>
  <c r="C607" i="53" s="1"/>
  <c r="F574" i="53"/>
  <c r="F571" i="53"/>
  <c r="C30" i="53"/>
  <c r="E570" i="53"/>
  <c r="C570" i="53" s="1"/>
  <c r="D569" i="53"/>
  <c r="B569" i="53" s="1"/>
  <c r="F567" i="53"/>
  <c r="C26" i="53"/>
  <c r="E566" i="53"/>
  <c r="C566" i="53" s="1"/>
  <c r="B25" i="53"/>
  <c r="D565" i="53"/>
  <c r="B565" i="53" s="1"/>
  <c r="B22" i="53"/>
  <c r="D562" i="53"/>
  <c r="B562" i="53" s="1"/>
  <c r="F560" i="53"/>
  <c r="C19" i="53"/>
  <c r="E559" i="53"/>
  <c r="C559" i="53" s="1"/>
  <c r="B18" i="53"/>
  <c r="D558" i="53"/>
  <c r="B558" i="53" s="1"/>
  <c r="F556" i="53"/>
  <c r="C15" i="53"/>
  <c r="E555" i="53"/>
  <c r="C555" i="53" s="1"/>
  <c r="D554" i="53"/>
  <c r="B554" i="53" s="1"/>
  <c r="C12" i="53"/>
  <c r="E552" i="53"/>
  <c r="C552" i="53" s="1"/>
  <c r="B11" i="53"/>
  <c r="D551" i="53"/>
  <c r="B551" i="53" s="1"/>
  <c r="F549" i="53"/>
  <c r="C8" i="53"/>
  <c r="E548" i="53"/>
  <c r="C548" i="53" s="1"/>
  <c r="B7" i="53"/>
  <c r="D547" i="53"/>
  <c r="B547" i="53" s="1"/>
  <c r="F545" i="53"/>
  <c r="C4" i="53"/>
  <c r="E544" i="53"/>
  <c r="C544" i="53" s="1"/>
  <c r="D543" i="53"/>
  <c r="B543" i="53" s="1"/>
  <c r="F698" i="53"/>
  <c r="C157" i="53"/>
  <c r="E697" i="53"/>
  <c r="C697" i="53" s="1"/>
  <c r="D696" i="53"/>
  <c r="B696" i="53" s="1"/>
  <c r="C154" i="53"/>
  <c r="E694" i="53"/>
  <c r="C694" i="53" s="1"/>
  <c r="C149" i="53"/>
  <c r="E689" i="53"/>
  <c r="C689" i="53" s="1"/>
  <c r="B688" i="53"/>
  <c r="B687" i="53"/>
  <c r="C144" i="53"/>
  <c r="E684" i="53"/>
  <c r="C684" i="53" s="1"/>
  <c r="C143" i="53"/>
  <c r="E683" i="53"/>
  <c r="C683" i="53" s="1"/>
  <c r="B682" i="53"/>
  <c r="C138" i="53"/>
  <c r="E678" i="53"/>
  <c r="C678" i="53" s="1"/>
  <c r="B677" i="53"/>
  <c r="C134" i="53"/>
  <c r="E674" i="53"/>
  <c r="C674" i="53" s="1"/>
  <c r="B673" i="53"/>
  <c r="C130" i="53"/>
  <c r="E670" i="53"/>
  <c r="C670" i="53" s="1"/>
  <c r="B669" i="53"/>
  <c r="C126" i="53"/>
  <c r="E666" i="53"/>
  <c r="C666" i="53" s="1"/>
  <c r="B665" i="53"/>
  <c r="C121" i="53"/>
  <c r="E661" i="53"/>
  <c r="C661" i="53" s="1"/>
  <c r="D660" i="53"/>
  <c r="B660" i="53" s="1"/>
  <c r="C117" i="53"/>
  <c r="E657" i="53"/>
  <c r="C657" i="53" s="1"/>
  <c r="D656" i="53"/>
  <c r="B656" i="53" s="1"/>
  <c r="C113" i="53"/>
  <c r="E653" i="53"/>
  <c r="C653" i="53" s="1"/>
  <c r="D652" i="53"/>
  <c r="B652" i="53" s="1"/>
  <c r="C109" i="53"/>
  <c r="E649" i="53"/>
  <c r="C649" i="53" s="1"/>
  <c r="D648" i="53"/>
  <c r="B648" i="53" s="1"/>
  <c r="C105" i="53"/>
  <c r="E645" i="53"/>
  <c r="C645" i="53" s="1"/>
  <c r="D644" i="53"/>
  <c r="B644" i="53" s="1"/>
  <c r="C101" i="53"/>
  <c r="E641" i="53"/>
  <c r="C641" i="53" s="1"/>
  <c r="D640" i="53"/>
  <c r="B640" i="53" s="1"/>
  <c r="C97" i="53"/>
  <c r="E637" i="53"/>
  <c r="C637" i="53" s="1"/>
  <c r="D636" i="53"/>
  <c r="B636" i="53" s="1"/>
  <c r="C93" i="53"/>
  <c r="C633" i="53"/>
  <c r="D631" i="53"/>
  <c r="B631" i="53" s="1"/>
  <c r="F629" i="53"/>
  <c r="E628" i="53"/>
  <c r="D627" i="53"/>
  <c r="B627" i="53" s="1"/>
  <c r="F625" i="53"/>
  <c r="C84" i="53"/>
  <c r="E624" i="53"/>
  <c r="C624" i="53" s="1"/>
  <c r="D623" i="53"/>
  <c r="B623" i="53" s="1"/>
  <c r="F621" i="53"/>
  <c r="C80" i="53"/>
  <c r="E620" i="53"/>
  <c r="C620" i="53" s="1"/>
  <c r="D619" i="53"/>
  <c r="B619" i="53" s="1"/>
  <c r="F617" i="53"/>
  <c r="C76" i="53"/>
  <c r="E616" i="53"/>
  <c r="C616" i="53" s="1"/>
  <c r="D615" i="53"/>
  <c r="B615" i="53" s="1"/>
  <c r="F613" i="53"/>
  <c r="C72" i="53"/>
  <c r="E612" i="53"/>
  <c r="C612" i="53" s="1"/>
  <c r="D611" i="53"/>
  <c r="B611" i="53" s="1"/>
  <c r="F609" i="53"/>
  <c r="C68" i="53"/>
  <c r="E608" i="53"/>
  <c r="C608" i="53" s="1"/>
  <c r="D607" i="53"/>
  <c r="B607" i="53" s="1"/>
  <c r="C63" i="53"/>
  <c r="C603" i="53"/>
  <c r="F575" i="53"/>
  <c r="D570" i="53"/>
  <c r="B570" i="53" s="1"/>
  <c r="F568" i="53"/>
  <c r="C27" i="53"/>
  <c r="E567" i="53"/>
  <c r="C567" i="53" s="1"/>
  <c r="D566" i="53"/>
  <c r="B566" i="53" s="1"/>
  <c r="F564" i="53"/>
  <c r="F561" i="53"/>
  <c r="C20" i="53"/>
  <c r="E560" i="53"/>
  <c r="C560" i="53" s="1"/>
  <c r="B19" i="53"/>
  <c r="D559" i="53"/>
  <c r="B559" i="53" s="1"/>
  <c r="F557" i="53"/>
  <c r="C16" i="53"/>
  <c r="E556" i="53"/>
  <c r="C556" i="53" s="1"/>
  <c r="B15" i="53"/>
  <c r="D555" i="53"/>
  <c r="B555" i="53" s="1"/>
  <c r="D552" i="53"/>
  <c r="B552" i="53" s="1"/>
  <c r="F550" i="53"/>
  <c r="C9" i="53"/>
  <c r="E549" i="53"/>
  <c r="C549" i="53" s="1"/>
  <c r="D548" i="53"/>
  <c r="B548" i="53" s="1"/>
  <c r="F546" i="53"/>
  <c r="C5" i="53"/>
  <c r="E545" i="53"/>
  <c r="C545" i="53" s="1"/>
  <c r="D544" i="53"/>
  <c r="B544" i="53" s="1"/>
  <c r="F700" i="53"/>
  <c r="F699" i="53"/>
  <c r="C158" i="53"/>
  <c r="E698" i="53"/>
  <c r="C698" i="53" s="1"/>
  <c r="D697" i="53"/>
  <c r="B697" i="53" s="1"/>
  <c r="C150" i="53"/>
  <c r="E690" i="53"/>
  <c r="C690" i="53" s="1"/>
  <c r="B689" i="53"/>
  <c r="C145" i="53"/>
  <c r="E685" i="53"/>
  <c r="C685" i="53" s="1"/>
  <c r="B684" i="53"/>
  <c r="B683" i="53"/>
  <c r="C140" i="53"/>
  <c r="E680" i="53"/>
  <c r="C680" i="53" s="1"/>
  <c r="C139" i="53"/>
  <c r="E679" i="53"/>
  <c r="C679" i="53" s="1"/>
  <c r="B678" i="53"/>
  <c r="C135" i="53"/>
  <c r="E675" i="53"/>
  <c r="C675" i="53" s="1"/>
  <c r="B674" i="53"/>
  <c r="C131" i="53"/>
  <c r="E671" i="53"/>
  <c r="C671" i="53" s="1"/>
  <c r="B670" i="53"/>
  <c r="C127" i="53"/>
  <c r="E667" i="53"/>
  <c r="C667" i="53" s="1"/>
  <c r="B666" i="53"/>
  <c r="C123" i="53"/>
  <c r="C663" i="53"/>
  <c r="D661" i="53"/>
  <c r="B661" i="53" s="1"/>
  <c r="E658" i="53"/>
  <c r="C658" i="53" s="1"/>
  <c r="D657" i="53"/>
  <c r="B657" i="53" s="1"/>
  <c r="C114" i="53"/>
  <c r="E654" i="53"/>
  <c r="C654" i="53" s="1"/>
  <c r="D653" i="53"/>
  <c r="B653" i="53" s="1"/>
  <c r="C110" i="53"/>
  <c r="E650" i="53"/>
  <c r="C650" i="53" s="1"/>
  <c r="D649" i="53"/>
  <c r="B649" i="53" s="1"/>
  <c r="C106" i="53"/>
  <c r="E646" i="53"/>
  <c r="C646" i="53" s="1"/>
  <c r="D645" i="53"/>
  <c r="B645" i="53" s="1"/>
  <c r="C102" i="53"/>
  <c r="E642" i="53"/>
  <c r="C642" i="53" s="1"/>
  <c r="D641" i="53"/>
  <c r="B641" i="53" s="1"/>
  <c r="C98" i="53"/>
  <c r="E638" i="53"/>
  <c r="C638" i="53" s="1"/>
  <c r="D637" i="53"/>
  <c r="B637" i="53" s="1"/>
  <c r="C94" i="53"/>
  <c r="E634" i="53"/>
  <c r="C634" i="53" s="1"/>
  <c r="F630" i="53"/>
  <c r="C89" i="53"/>
  <c r="E629" i="53"/>
  <c r="C629" i="53" s="1"/>
  <c r="D628" i="53"/>
  <c r="B628" i="53" s="1"/>
  <c r="F626" i="53"/>
  <c r="C85" i="53"/>
  <c r="E625" i="53"/>
  <c r="C625" i="53" s="1"/>
  <c r="D624" i="53"/>
  <c r="B624" i="53" s="1"/>
  <c r="F622" i="53"/>
  <c r="C81" i="53"/>
  <c r="E621" i="53"/>
  <c r="C621" i="53" s="1"/>
  <c r="D620" i="53"/>
  <c r="B620" i="53" s="1"/>
  <c r="F618" i="53"/>
  <c r="C77" i="53"/>
  <c r="E617" i="53"/>
  <c r="C617" i="53" s="1"/>
  <c r="D616" i="53"/>
  <c r="B616" i="53" s="1"/>
  <c r="F614" i="53"/>
  <c r="C73" i="53"/>
  <c r="E613" i="53"/>
  <c r="C613" i="53" s="1"/>
  <c r="D612" i="53"/>
  <c r="B612" i="53" s="1"/>
  <c r="F610" i="53"/>
  <c r="C69" i="53"/>
  <c r="E609" i="53"/>
  <c r="C609" i="53" s="1"/>
  <c r="D608" i="53"/>
  <c r="B608" i="53" s="1"/>
  <c r="F606" i="53"/>
  <c r="C64" i="53"/>
  <c r="E604" i="53"/>
  <c r="C604" i="53" s="1"/>
  <c r="B31" i="53"/>
  <c r="D571" i="53"/>
  <c r="B571" i="53" s="1"/>
  <c r="F569" i="53"/>
  <c r="E568" i="53"/>
  <c r="B27" i="53"/>
  <c r="D567" i="53"/>
  <c r="B567" i="53" s="1"/>
  <c r="F565" i="53"/>
  <c r="C24" i="53"/>
  <c r="E564" i="53"/>
  <c r="C564" i="53" s="1"/>
  <c r="F562" i="53"/>
  <c r="C21" i="53"/>
  <c r="E561" i="53"/>
  <c r="C561" i="53" s="1"/>
  <c r="D560" i="53"/>
  <c r="B560" i="53" s="1"/>
  <c r="F558" i="53"/>
  <c r="C17" i="53"/>
  <c r="E557" i="53"/>
  <c r="C557" i="53" s="1"/>
  <c r="D556" i="53"/>
  <c r="B556" i="53" s="1"/>
  <c r="F554" i="53"/>
  <c r="F551" i="53"/>
  <c r="C10" i="53"/>
  <c r="E550" i="53"/>
  <c r="C550" i="53" s="1"/>
  <c r="B9" i="53"/>
  <c r="D549" i="53"/>
  <c r="B549" i="53" s="1"/>
  <c r="F547" i="53"/>
  <c r="C6" i="53"/>
  <c r="E546" i="53"/>
  <c r="C546" i="53" s="1"/>
  <c r="B5" i="53"/>
  <c r="D545" i="53"/>
  <c r="B545" i="53" s="1"/>
  <c r="F543" i="53"/>
  <c r="C160" i="53"/>
  <c r="E700" i="53"/>
  <c r="C700" i="53" s="1"/>
  <c r="C159" i="53"/>
  <c r="E699" i="53"/>
  <c r="C699" i="53" s="1"/>
  <c r="D698" i="53"/>
  <c r="B698" i="53" s="1"/>
  <c r="F696" i="53"/>
  <c r="C155" i="53"/>
  <c r="E695" i="53"/>
  <c r="C695" i="53" s="1"/>
  <c r="C151" i="53"/>
  <c r="E691" i="53"/>
  <c r="C691" i="53" s="1"/>
  <c r="B690" i="53"/>
  <c r="C146" i="53"/>
  <c r="E686" i="53"/>
  <c r="C686" i="53" s="1"/>
  <c r="B685" i="53"/>
  <c r="C141" i="53"/>
  <c r="E681" i="53"/>
  <c r="C681" i="53" s="1"/>
  <c r="B680" i="53"/>
  <c r="B679" i="53"/>
  <c r="C136" i="53"/>
  <c r="E676" i="53"/>
  <c r="C676" i="53" s="1"/>
  <c r="B675" i="53"/>
  <c r="C132" i="53"/>
  <c r="E672" i="53"/>
  <c r="C672" i="53" s="1"/>
  <c r="B671" i="53"/>
  <c r="C128" i="53"/>
  <c r="E668" i="53"/>
  <c r="C668" i="53" s="1"/>
  <c r="B667" i="53"/>
  <c r="C124" i="53"/>
  <c r="E664" i="53"/>
  <c r="C664" i="53" s="1"/>
  <c r="C119" i="53"/>
  <c r="E659" i="53"/>
  <c r="C659" i="53" s="1"/>
  <c r="D658" i="53"/>
  <c r="B658" i="53" s="1"/>
  <c r="C115" i="53"/>
  <c r="E655" i="53"/>
  <c r="C655" i="53" s="1"/>
  <c r="D654" i="53"/>
  <c r="B654" i="53" s="1"/>
  <c r="C111" i="53"/>
  <c r="E651" i="53"/>
  <c r="C651" i="53" s="1"/>
  <c r="D650" i="53"/>
  <c r="B650" i="53" s="1"/>
  <c r="C107" i="53"/>
  <c r="E647" i="53"/>
  <c r="C647" i="53" s="1"/>
  <c r="D646" i="53"/>
  <c r="B646" i="53" s="1"/>
  <c r="C103" i="53"/>
  <c r="E643" i="53"/>
  <c r="C643" i="53" s="1"/>
  <c r="D642" i="53"/>
  <c r="B642" i="53" s="1"/>
  <c r="C99" i="53"/>
  <c r="E639" i="53"/>
  <c r="C639" i="53" s="1"/>
  <c r="D638" i="53"/>
  <c r="B638" i="53" s="1"/>
  <c r="C95" i="53"/>
  <c r="E635" i="53"/>
  <c r="C635" i="53" s="1"/>
  <c r="F631" i="53"/>
  <c r="E630" i="53"/>
  <c r="C630" i="53" s="1"/>
  <c r="D629" i="53"/>
  <c r="B629" i="53" s="1"/>
  <c r="F627" i="53"/>
  <c r="C86" i="53"/>
  <c r="E626" i="53"/>
  <c r="C626" i="53" s="1"/>
  <c r="D625" i="53"/>
  <c r="B625" i="53" s="1"/>
  <c r="F623" i="53"/>
  <c r="C82" i="53"/>
  <c r="E622" i="53"/>
  <c r="C622" i="53" s="1"/>
  <c r="D621" i="53"/>
  <c r="B621" i="53" s="1"/>
  <c r="F619" i="53"/>
  <c r="C78" i="53"/>
  <c r="E618" i="53"/>
  <c r="C618" i="53" s="1"/>
  <c r="D617" i="53"/>
  <c r="B617" i="53" s="1"/>
  <c r="F615" i="53"/>
  <c r="C74" i="53"/>
  <c r="E614" i="53"/>
  <c r="C614" i="53" s="1"/>
  <c r="D613" i="53"/>
  <c r="B613" i="53" s="1"/>
  <c r="F611" i="53"/>
  <c r="C70" i="53"/>
  <c r="E610" i="53"/>
  <c r="C610" i="53" s="1"/>
  <c r="D609" i="53"/>
  <c r="B609" i="53" s="1"/>
  <c r="F607" i="53"/>
  <c r="C66" i="53"/>
  <c r="E606" i="53"/>
  <c r="C606" i="53" s="1"/>
  <c r="C65" i="53"/>
  <c r="E605" i="53"/>
  <c r="C605" i="53" s="1"/>
  <c r="F570" i="53"/>
  <c r="C29" i="53"/>
  <c r="E569" i="53"/>
  <c r="C569" i="53" s="1"/>
  <c r="D568" i="53"/>
  <c r="B568" i="53" s="1"/>
  <c r="F566" i="53"/>
  <c r="C25" i="53"/>
  <c r="E565" i="53"/>
  <c r="C565" i="53" s="1"/>
  <c r="D564" i="53"/>
  <c r="B564" i="53" s="1"/>
  <c r="C22" i="53"/>
  <c r="E562" i="53"/>
  <c r="C562" i="53" s="1"/>
  <c r="B21" i="53"/>
  <c r="D561" i="53"/>
  <c r="B561" i="53" s="1"/>
  <c r="F559" i="53"/>
  <c r="C18" i="53"/>
  <c r="E558" i="53"/>
  <c r="C558" i="53" s="1"/>
  <c r="B17" i="53"/>
  <c r="D557" i="53"/>
  <c r="B557" i="53" s="1"/>
  <c r="F555" i="53"/>
  <c r="C14" i="53"/>
  <c r="E554" i="53"/>
  <c r="C554" i="53" s="1"/>
  <c r="F552" i="53"/>
  <c r="C11" i="53"/>
  <c r="E551" i="53"/>
  <c r="C551" i="53" s="1"/>
  <c r="D550" i="53"/>
  <c r="B550" i="53" s="1"/>
  <c r="F548" i="53"/>
  <c r="C7" i="53"/>
  <c r="E547" i="53"/>
  <c r="C547" i="53" s="1"/>
  <c r="B6" i="53"/>
  <c r="D546" i="53"/>
  <c r="B546" i="53" s="1"/>
  <c r="F544" i="53"/>
  <c r="C3" i="53"/>
  <c r="C543" i="53"/>
  <c r="H303" i="53"/>
  <c r="B3" i="53"/>
  <c r="F600" i="53"/>
  <c r="F598" i="53"/>
  <c r="F596" i="53"/>
  <c r="F594" i="53"/>
  <c r="F592" i="53"/>
  <c r="F590" i="53"/>
  <c r="F588" i="53"/>
  <c r="F586" i="53"/>
  <c r="F584" i="53"/>
  <c r="F582" i="53"/>
  <c r="F580" i="53"/>
  <c r="F578" i="53"/>
  <c r="C90" i="53"/>
  <c r="C571" i="53"/>
  <c r="C241" i="53"/>
  <c r="C210" i="53"/>
  <c r="C211" i="53"/>
  <c r="B664" i="53"/>
  <c r="C755" i="53"/>
  <c r="B181" i="53"/>
  <c r="B721" i="53"/>
  <c r="B175" i="53"/>
  <c r="B173" i="53"/>
  <c r="B171" i="53"/>
  <c r="B167" i="53"/>
  <c r="B165" i="53"/>
  <c r="B161" i="53"/>
  <c r="B153" i="53"/>
  <c r="B693" i="53"/>
  <c r="B150" i="53"/>
  <c r="B146" i="53"/>
  <c r="B142" i="53"/>
  <c r="B140" i="53"/>
  <c r="B138" i="53"/>
  <c r="B134" i="53"/>
  <c r="B128" i="53"/>
  <c r="B119" i="53"/>
  <c r="B117" i="53"/>
  <c r="B113" i="53"/>
  <c r="B111" i="53"/>
  <c r="B105" i="53"/>
  <c r="B101" i="53"/>
  <c r="B99" i="53"/>
  <c r="B97" i="53"/>
  <c r="B90" i="53"/>
  <c r="B88" i="53"/>
  <c r="B86" i="53"/>
  <c r="B84" i="53"/>
  <c r="B80" i="53"/>
  <c r="B76" i="53"/>
  <c r="B74" i="53"/>
  <c r="B180" i="53"/>
  <c r="B178" i="53"/>
  <c r="B176" i="53"/>
  <c r="B174" i="53"/>
  <c r="B172" i="53"/>
  <c r="B170" i="53"/>
  <c r="B168" i="53"/>
  <c r="B162" i="53"/>
  <c r="B160" i="53"/>
  <c r="B158" i="53"/>
  <c r="B156" i="53"/>
  <c r="B154" i="53"/>
  <c r="B694" i="53"/>
  <c r="B179" i="53"/>
  <c r="B177" i="53"/>
  <c r="B169" i="53"/>
  <c r="B148" i="53"/>
  <c r="B144" i="53"/>
  <c r="B136" i="53"/>
  <c r="B132" i="53"/>
  <c r="B130" i="53"/>
  <c r="B121" i="53"/>
  <c r="B115" i="53"/>
  <c r="B107" i="53"/>
  <c r="B103" i="53"/>
  <c r="B93" i="53"/>
  <c r="B633" i="53"/>
  <c r="B70" i="53"/>
  <c r="B66" i="53"/>
  <c r="B606" i="53"/>
  <c r="B604" i="53"/>
  <c r="B151" i="53"/>
  <c r="B149" i="53"/>
  <c r="B147" i="53"/>
  <c r="B145" i="53"/>
  <c r="B143" i="53"/>
  <c r="B141" i="53"/>
  <c r="B139" i="53"/>
  <c r="B137" i="53"/>
  <c r="B133" i="53"/>
  <c r="B131" i="53"/>
  <c r="B129" i="53"/>
  <c r="B127" i="53"/>
  <c r="B125" i="53"/>
  <c r="B123" i="53"/>
  <c r="B663" i="53"/>
  <c r="B120" i="53"/>
  <c r="B118" i="53"/>
  <c r="B116" i="53"/>
  <c r="B114" i="53"/>
  <c r="B112" i="53"/>
  <c r="B110" i="53"/>
  <c r="B104" i="53"/>
  <c r="B98" i="53"/>
  <c r="B96" i="53"/>
  <c r="B94" i="53"/>
  <c r="B634" i="53"/>
  <c r="B91" i="53"/>
  <c r="B89" i="53"/>
  <c r="B87" i="53"/>
  <c r="B85" i="53"/>
  <c r="B83" i="53"/>
  <c r="B81" i="53"/>
  <c r="B79" i="53"/>
  <c r="B77" i="53"/>
  <c r="B75" i="53"/>
  <c r="B73" i="53"/>
  <c r="B71" i="53"/>
  <c r="B69" i="53"/>
  <c r="B67" i="53"/>
  <c r="B65" i="53"/>
  <c r="B605" i="53"/>
  <c r="B603" i="53"/>
  <c r="F595" i="53"/>
  <c r="F593" i="53"/>
  <c r="F591" i="53"/>
  <c r="F589" i="53"/>
  <c r="F587" i="53"/>
  <c r="F583" i="53"/>
  <c r="F581" i="53"/>
  <c r="F579" i="53"/>
  <c r="F577" i="53"/>
  <c r="E599" i="53"/>
  <c r="C599" i="53" s="1"/>
  <c r="E579" i="53"/>
  <c r="C579" i="53" s="1"/>
  <c r="E577" i="53"/>
  <c r="C577" i="53" s="1"/>
  <c r="E601" i="53"/>
  <c r="C601" i="53" s="1"/>
  <c r="E593" i="53"/>
  <c r="C593" i="53" s="1"/>
  <c r="B756" i="53"/>
  <c r="E591" i="53"/>
  <c r="C591" i="53" s="1"/>
  <c r="E585" i="53"/>
  <c r="C585" i="53" s="1"/>
  <c r="E589" i="53"/>
  <c r="C589" i="53" s="1"/>
  <c r="E581" i="53"/>
  <c r="C581" i="53" s="1"/>
  <c r="B340" i="53"/>
  <c r="B331" i="53"/>
  <c r="B325" i="53"/>
  <c r="B313" i="53"/>
  <c r="B300" i="53"/>
  <c r="B294" i="53"/>
  <c r="B276" i="53"/>
  <c r="B263" i="53"/>
  <c r="D593" i="53"/>
  <c r="B593" i="53" s="1"/>
  <c r="B257" i="53"/>
  <c r="D587" i="53"/>
  <c r="B587" i="53" s="1"/>
  <c r="B249" i="53"/>
  <c r="D579" i="53"/>
  <c r="B579" i="53" s="1"/>
  <c r="B159" i="53"/>
  <c r="B346" i="53"/>
  <c r="B329" i="53"/>
  <c r="B315" i="53"/>
  <c r="B311" i="53"/>
  <c r="B298" i="53"/>
  <c r="B290" i="53"/>
  <c r="B265" i="53"/>
  <c r="D595" i="53"/>
  <c r="B595" i="53" s="1"/>
  <c r="B758" i="53"/>
  <c r="B754" i="53"/>
  <c r="B342" i="53"/>
  <c r="B327" i="53"/>
  <c r="B323" i="53"/>
  <c r="B309" i="53"/>
  <c r="B307" i="53"/>
  <c r="B305" i="53"/>
  <c r="B286" i="53"/>
  <c r="B261" i="53"/>
  <c r="D591" i="53"/>
  <c r="B591" i="53" s="1"/>
  <c r="B255" i="53"/>
  <c r="D585" i="53"/>
  <c r="B585" i="53" s="1"/>
  <c r="B253" i="53"/>
  <c r="D583" i="53"/>
  <c r="B583" i="53" s="1"/>
  <c r="B251" i="53"/>
  <c r="D581" i="53"/>
  <c r="B581" i="53" s="1"/>
  <c r="B163" i="53"/>
  <c r="B776" i="53"/>
  <c r="B770" i="53"/>
  <c r="B415" i="53"/>
  <c r="B786" i="53"/>
  <c r="B409" i="53"/>
  <c r="B779" i="53"/>
  <c r="B401" i="53"/>
  <c r="B771" i="53"/>
  <c r="B399" i="53"/>
  <c r="B769" i="53"/>
  <c r="B397" i="53"/>
  <c r="B767" i="53"/>
  <c r="B390" i="53"/>
  <c r="B759" i="53"/>
  <c r="B359" i="53"/>
  <c r="B353" i="53"/>
  <c r="B351" i="53"/>
  <c r="B349" i="53"/>
  <c r="B341" i="53"/>
  <c r="B337" i="53"/>
  <c r="B328" i="53"/>
  <c r="B322" i="53"/>
  <c r="B314" i="53"/>
  <c r="B297" i="53"/>
  <c r="B266" i="53"/>
  <c r="D596" i="53"/>
  <c r="B596" i="53" s="1"/>
  <c r="B264" i="53"/>
  <c r="D594" i="53"/>
  <c r="B594" i="53" s="1"/>
  <c r="B773" i="53"/>
  <c r="B421" i="53"/>
  <c r="B792" i="53"/>
  <c r="B413" i="53"/>
  <c r="B784" i="53"/>
  <c r="B407" i="53"/>
  <c r="B777" i="53"/>
  <c r="B405" i="53"/>
  <c r="B775" i="53"/>
  <c r="B395" i="53"/>
  <c r="B763" i="53"/>
  <c r="B761" i="53"/>
  <c r="B382" i="53"/>
  <c r="B370" i="53"/>
  <c r="B368" i="53"/>
  <c r="B366" i="53"/>
  <c r="B361" i="53"/>
  <c r="B355" i="53"/>
  <c r="B339" i="53"/>
  <c r="B335" i="53"/>
  <c r="B326" i="53"/>
  <c r="B324" i="53"/>
  <c r="B308" i="53"/>
  <c r="B301" i="53"/>
  <c r="B293" i="53"/>
  <c r="B287" i="53"/>
  <c r="B285" i="53"/>
  <c r="B273" i="53"/>
  <c r="B765" i="53"/>
  <c r="B380" i="53"/>
  <c r="B372" i="53"/>
  <c r="B347" i="53"/>
  <c r="B343" i="53"/>
  <c r="B330" i="53"/>
  <c r="B320" i="53"/>
  <c r="B306" i="53"/>
  <c r="B299" i="53"/>
  <c r="B295" i="53"/>
  <c r="B291" i="53"/>
  <c r="B289" i="53"/>
  <c r="B277" i="53"/>
  <c r="B250" i="53"/>
  <c r="D580" i="53"/>
  <c r="B580" i="53" s="1"/>
  <c r="B229" i="53"/>
  <c r="B202" i="53"/>
  <c r="B192" i="53"/>
  <c r="B772" i="53"/>
  <c r="B787" i="53"/>
  <c r="B774" i="53"/>
  <c r="B260" i="53"/>
  <c r="D590" i="53"/>
  <c r="B590" i="53" s="1"/>
  <c r="B252" i="53"/>
  <c r="D582" i="53"/>
  <c r="B582" i="53" s="1"/>
  <c r="B233" i="53"/>
  <c r="B563" i="53"/>
  <c r="B227" i="53"/>
  <c r="B225" i="53"/>
  <c r="B223" i="53"/>
  <c r="B553" i="53"/>
  <c r="B213" i="53"/>
  <c r="B198" i="53"/>
  <c r="B778" i="53"/>
  <c r="B791" i="53"/>
  <c r="B789" i="53"/>
  <c r="B766" i="53"/>
  <c r="B258" i="53"/>
  <c r="D588" i="53"/>
  <c r="B588" i="53" s="1"/>
  <c r="B244" i="53"/>
  <c r="D574" i="53"/>
  <c r="B574" i="53" s="1"/>
  <c r="B241" i="53"/>
  <c r="B235" i="53"/>
  <c r="B231" i="53"/>
  <c r="B217" i="53"/>
  <c r="B785" i="53"/>
  <c r="B768" i="53"/>
  <c r="B760" i="53"/>
  <c r="D576" i="53"/>
  <c r="B576" i="53" s="1"/>
  <c r="E598" i="53"/>
  <c r="E586" i="53"/>
  <c r="C586" i="53" s="1"/>
  <c r="B215" i="53"/>
  <c r="D578" i="53"/>
  <c r="B578" i="53" s="1"/>
  <c r="B109" i="53"/>
  <c r="B95" i="53"/>
  <c r="B82" i="53"/>
  <c r="B72" i="53"/>
  <c r="B63" i="53"/>
  <c r="E583" i="53"/>
  <c r="C583" i="53" s="1"/>
  <c r="E575" i="53"/>
  <c r="C575" i="53" s="1"/>
  <c r="B271" i="53"/>
  <c r="D601" i="53"/>
  <c r="B601" i="53" s="1"/>
  <c r="B267" i="53"/>
  <c r="D597" i="53"/>
  <c r="B597" i="53" s="1"/>
  <c r="E580" i="53"/>
  <c r="C580" i="53" s="1"/>
  <c r="E574" i="53"/>
  <c r="C574" i="53" s="1"/>
  <c r="B33" i="53"/>
  <c r="D573" i="53"/>
  <c r="B573" i="53" s="1"/>
  <c r="B30" i="53"/>
  <c r="B28" i="53"/>
  <c r="B26" i="53"/>
  <c r="B24" i="53"/>
  <c r="B20" i="53"/>
  <c r="B16" i="53"/>
  <c r="B14" i="53"/>
  <c r="B10" i="53"/>
  <c r="B8" i="53"/>
  <c r="E592" i="53"/>
  <c r="C592" i="53" s="1"/>
  <c r="E588" i="53"/>
  <c r="C588" i="53" s="1"/>
  <c r="E596" i="53"/>
  <c r="C596" i="53" s="1"/>
  <c r="E590" i="53"/>
  <c r="C590" i="53" s="1"/>
  <c r="E584" i="53"/>
  <c r="C584" i="53" s="1"/>
  <c r="E578" i="53"/>
  <c r="C578" i="53" s="1"/>
  <c r="E576" i="53"/>
  <c r="C576" i="53" s="1"/>
  <c r="B4" i="53"/>
  <c r="F601" i="53"/>
  <c r="F599" i="53"/>
  <c r="F597" i="53"/>
  <c r="B386" i="53"/>
  <c r="B755" i="53"/>
  <c r="B384" i="53"/>
  <c r="B753" i="53"/>
  <c r="B757" i="53"/>
  <c r="F576" i="53"/>
  <c r="B283" i="53"/>
  <c r="B281" i="53"/>
  <c r="B262" i="53"/>
  <c r="D592" i="53"/>
  <c r="B592" i="53" s="1"/>
  <c r="B184" i="53"/>
  <c r="B764" i="53"/>
  <c r="B762" i="53"/>
  <c r="B157" i="53"/>
  <c r="B155" i="53"/>
  <c r="B126" i="53"/>
  <c r="B124" i="53"/>
  <c r="E594" i="53"/>
  <c r="C594" i="53" s="1"/>
  <c r="C573" i="53"/>
  <c r="B29" i="53"/>
  <c r="E582" i="53"/>
  <c r="C582" i="53" s="1"/>
  <c r="B232" i="53"/>
  <c r="B279" i="53"/>
  <c r="E597" i="53"/>
  <c r="C597" i="53" s="1"/>
  <c r="B788" i="53"/>
  <c r="B371" i="53"/>
  <c r="B256" i="53"/>
  <c r="D586" i="53"/>
  <c r="B586" i="53" s="1"/>
  <c r="B254" i="53"/>
  <c r="D584" i="53"/>
  <c r="B584" i="53" s="1"/>
  <c r="B164" i="53"/>
  <c r="B108" i="53"/>
  <c r="B106" i="53"/>
  <c r="B68" i="53"/>
  <c r="B37" i="53"/>
  <c r="D577" i="53"/>
  <c r="B577" i="53" s="1"/>
  <c r="B35" i="53"/>
  <c r="D575" i="53"/>
  <c r="B575" i="53" s="1"/>
  <c r="F585" i="53"/>
  <c r="B378" i="53"/>
  <c r="E600" i="53"/>
  <c r="C600" i="53" s="1"/>
  <c r="E595" i="53"/>
  <c r="C595" i="53" s="1"/>
  <c r="B166" i="53"/>
  <c r="B78" i="53"/>
  <c r="B64" i="53"/>
  <c r="B58" i="53"/>
  <c r="D598" i="53"/>
  <c r="B598" i="53" s="1"/>
  <c r="B356" i="53"/>
  <c r="B100" i="53"/>
  <c r="E587" i="53"/>
  <c r="C587" i="53" s="1"/>
  <c r="B269" i="53"/>
  <c r="D599" i="53"/>
  <c r="B599" i="53" s="1"/>
  <c r="B237" i="53"/>
  <c r="B209" i="53"/>
  <c r="B790" i="53"/>
  <c r="B135" i="53"/>
  <c r="B102" i="53"/>
  <c r="B60" i="53"/>
  <c r="D600" i="53"/>
  <c r="B600" i="53" s="1"/>
  <c r="B49" i="53"/>
  <c r="D589" i="53"/>
  <c r="B589" i="53" s="1"/>
  <c r="B4" i="58"/>
  <c r="Q6" i="58" l="1"/>
  <c r="C300" i="53" l="1"/>
  <c r="C808" i="53"/>
  <c r="C598" i="53"/>
  <c r="C628" i="53"/>
  <c r="C538" i="53"/>
  <c r="C568" i="53"/>
  <c r="C360" i="53"/>
  <c r="C268" i="53"/>
  <c r="C420" i="53"/>
  <c r="C330" i="53"/>
  <c r="P6" i="58" s="1"/>
  <c r="C238" i="53"/>
  <c r="C718" i="53"/>
  <c r="C778" i="53"/>
  <c r="C688" i="53"/>
  <c r="C478" i="53"/>
  <c r="C390" i="53"/>
  <c r="C28" i="53"/>
  <c r="C178" i="53"/>
  <c r="C58" i="53"/>
  <c r="C208" i="53"/>
  <c r="C508" i="53"/>
  <c r="C148" i="53"/>
  <c r="C88" i="53"/>
  <c r="C448" i="53"/>
  <c r="C118" i="53"/>
  <c r="M6" i="58" l="1"/>
  <c r="G6" i="58"/>
  <c r="H6" i="58"/>
  <c r="J6" i="58"/>
  <c r="D6" i="58"/>
  <c r="O6" i="58"/>
  <c r="C6" i="58"/>
  <c r="K6" i="58"/>
  <c r="N6" i="58"/>
  <c r="E6" i="58"/>
  <c r="F6" i="58"/>
  <c r="I6" i="58"/>
  <c r="L6" i="58"/>
  <c r="S6" i="58"/>
  <c r="T6" i="58" l="1"/>
  <c r="H659" i="53" l="1"/>
  <c r="I659" i="53"/>
  <c r="J659" i="53"/>
  <c r="K659" i="53"/>
  <c r="L659" i="53"/>
  <c r="M659" i="53"/>
  <c r="N659" i="53"/>
  <c r="O659" i="53"/>
  <c r="P659" i="53"/>
  <c r="Q659" i="53"/>
  <c r="AF509" i="53" l="1"/>
  <c r="H694" i="53" l="1"/>
  <c r="I694" i="53"/>
  <c r="J694" i="53"/>
  <c r="K694" i="53"/>
  <c r="L694" i="53"/>
  <c r="M694" i="53"/>
  <c r="N694" i="53"/>
  <c r="O694" i="53"/>
  <c r="G368" i="53" l="1"/>
  <c r="AF610" i="53" l="1"/>
  <c r="AF629" i="53"/>
  <c r="H490" i="53"/>
  <c r="H620" i="53"/>
  <c r="AD715" i="53"/>
  <c r="AC715" i="53"/>
  <c r="R709" i="53"/>
  <c r="V705" i="53"/>
  <c r="R694" i="53"/>
  <c r="P694" i="53"/>
  <c r="O665" i="53"/>
  <c r="N665" i="53"/>
  <c r="M665" i="53"/>
  <c r="L665" i="53"/>
  <c r="K665" i="53"/>
  <c r="J665" i="53"/>
  <c r="I665" i="53"/>
  <c r="H665" i="53"/>
  <c r="H631" i="53"/>
  <c r="H630" i="53"/>
  <c r="H629" i="53"/>
  <c r="H628" i="53"/>
  <c r="H627" i="53"/>
  <c r="H626" i="53"/>
  <c r="H625" i="53"/>
  <c r="H624" i="53"/>
  <c r="H623" i="53"/>
  <c r="H622" i="53"/>
  <c r="H621" i="53"/>
  <c r="H619" i="53"/>
  <c r="H618" i="53"/>
  <c r="H617" i="53"/>
  <c r="H616" i="53"/>
  <c r="S614" i="53"/>
  <c r="H614" i="53"/>
  <c r="H613" i="53"/>
  <c r="H612" i="53"/>
  <c r="H611" i="53"/>
  <c r="H609" i="53"/>
  <c r="H606" i="53"/>
  <c r="H605" i="53"/>
  <c r="W604" i="53"/>
  <c r="H604" i="53"/>
  <c r="Y450" i="53"/>
  <c r="Q450" i="53"/>
  <c r="I450" i="53"/>
  <c r="Z449" i="53"/>
  <c r="R449" i="53"/>
  <c r="J449" i="53"/>
  <c r="Z442" i="53"/>
  <c r="R442" i="53"/>
  <c r="S439" i="53"/>
  <c r="K439" i="53"/>
  <c r="AD431" i="53"/>
  <c r="V431" i="53"/>
  <c r="N431" i="53"/>
  <c r="X429" i="53"/>
  <c r="P429" i="53"/>
  <c r="H429" i="53"/>
  <c r="X428" i="53"/>
  <c r="Y427" i="53"/>
  <c r="Q427" i="53"/>
  <c r="I427" i="53"/>
  <c r="Y426" i="53"/>
  <c r="Q426" i="53"/>
  <c r="I426" i="53"/>
  <c r="Y425" i="53"/>
  <c r="Q425" i="53"/>
  <c r="Z424" i="53"/>
  <c r="R424" i="53"/>
  <c r="J424" i="53"/>
  <c r="AB721" i="53"/>
  <c r="G181" i="53"/>
  <c r="O719" i="53"/>
  <c r="N719" i="53"/>
  <c r="M719" i="53"/>
  <c r="L719" i="53"/>
  <c r="AE718" i="53"/>
  <c r="G176" i="53"/>
  <c r="G172" i="53"/>
  <c r="U712" i="53"/>
  <c r="T712" i="53"/>
  <c r="S712" i="53"/>
  <c r="R712" i="53"/>
  <c r="G171" i="53"/>
  <c r="I710" i="53"/>
  <c r="H710" i="53"/>
  <c r="M438" i="53"/>
  <c r="AE707" i="53"/>
  <c r="P705" i="53"/>
  <c r="AF700" i="53"/>
  <c r="G160" i="53"/>
  <c r="AD698" i="53"/>
  <c r="AC698" i="53"/>
  <c r="AB698" i="53"/>
  <c r="AA698" i="53"/>
  <c r="Z698" i="53"/>
  <c r="Y698" i="53"/>
  <c r="X698" i="53"/>
  <c r="AE697" i="53"/>
  <c r="AE695" i="53"/>
  <c r="G148" i="53"/>
  <c r="G146" i="53"/>
  <c r="G144" i="53"/>
  <c r="G143" i="53"/>
  <c r="G142" i="53"/>
  <c r="S682" i="53"/>
  <c r="G141" i="53"/>
  <c r="G139" i="53"/>
  <c r="AF678" i="53"/>
  <c r="G138" i="53"/>
  <c r="G137" i="53"/>
  <c r="AF676" i="53"/>
  <c r="AF670" i="53"/>
  <c r="AF664" i="53"/>
  <c r="AB661" i="53"/>
  <c r="Z661" i="53"/>
  <c r="Y661" i="53"/>
  <c r="X661" i="53"/>
  <c r="W661" i="53"/>
  <c r="V661" i="53"/>
  <c r="U661" i="53"/>
  <c r="T661" i="53"/>
  <c r="S661" i="53"/>
  <c r="Q661" i="53"/>
  <c r="P661" i="53"/>
  <c r="N661" i="53"/>
  <c r="M661" i="53"/>
  <c r="L661" i="53"/>
  <c r="K661" i="53"/>
  <c r="J661" i="53"/>
  <c r="I661" i="53"/>
  <c r="H661" i="53"/>
  <c r="AE660" i="53"/>
  <c r="AD660" i="53"/>
  <c r="AC660" i="53"/>
  <c r="AB660" i="53"/>
  <c r="Z660" i="53"/>
  <c r="Y660" i="53"/>
  <c r="X660" i="53"/>
  <c r="W660" i="53"/>
  <c r="V660" i="53"/>
  <c r="U660" i="53"/>
  <c r="T660" i="53"/>
  <c r="S660" i="53"/>
  <c r="R660" i="53"/>
  <c r="Q660" i="53"/>
  <c r="P660" i="53"/>
  <c r="O660" i="53"/>
  <c r="N660" i="53"/>
  <c r="M660" i="53"/>
  <c r="L660" i="53"/>
  <c r="K660" i="53"/>
  <c r="J660" i="53"/>
  <c r="I660" i="53"/>
  <c r="H660" i="53"/>
  <c r="AE659" i="53"/>
  <c r="AD659" i="53"/>
  <c r="AB659" i="53"/>
  <c r="AA659" i="53"/>
  <c r="Z659" i="53"/>
  <c r="Y659" i="53"/>
  <c r="X659" i="53"/>
  <c r="W659" i="53"/>
  <c r="V659" i="53"/>
  <c r="U659" i="53"/>
  <c r="T659" i="53"/>
  <c r="S659" i="53"/>
  <c r="R659" i="53"/>
  <c r="AE658" i="53"/>
  <c r="AD658" i="53"/>
  <c r="AC658" i="53"/>
  <c r="AB658" i="53"/>
  <c r="Z658" i="53"/>
  <c r="Y658" i="53"/>
  <c r="X658" i="53"/>
  <c r="W658" i="53"/>
  <c r="V658" i="53"/>
  <c r="U658" i="53"/>
  <c r="T658" i="53"/>
  <c r="S658" i="53"/>
  <c r="R658" i="53"/>
  <c r="Q658" i="53"/>
  <c r="P658" i="53"/>
  <c r="O658" i="53"/>
  <c r="N658" i="53"/>
  <c r="M658" i="53"/>
  <c r="L658" i="53"/>
  <c r="K658" i="53"/>
  <c r="J658" i="53"/>
  <c r="I658" i="53"/>
  <c r="H658" i="53"/>
  <c r="AE657" i="53"/>
  <c r="AD657" i="53"/>
  <c r="AB657" i="53"/>
  <c r="AA657" i="53"/>
  <c r="Z657" i="53"/>
  <c r="Y657" i="53"/>
  <c r="X657" i="53"/>
  <c r="W657" i="53"/>
  <c r="V657" i="53"/>
  <c r="U657" i="53"/>
  <c r="T657" i="53"/>
  <c r="S657" i="53"/>
  <c r="R657" i="53"/>
  <c r="Q657" i="53"/>
  <c r="P657" i="53"/>
  <c r="O657" i="53"/>
  <c r="N657" i="53"/>
  <c r="M657" i="53"/>
  <c r="L657" i="53"/>
  <c r="K657" i="53"/>
  <c r="J657" i="53"/>
  <c r="I657" i="53"/>
  <c r="H657" i="53"/>
  <c r="AE656" i="53"/>
  <c r="AD656" i="53"/>
  <c r="AC656" i="53"/>
  <c r="AA656" i="53"/>
  <c r="Z656" i="53"/>
  <c r="Y656" i="53"/>
  <c r="X656" i="53"/>
  <c r="W656" i="53"/>
  <c r="V656" i="53"/>
  <c r="U656" i="53"/>
  <c r="T656" i="53"/>
  <c r="S656" i="53"/>
  <c r="R656" i="53"/>
  <c r="Q656" i="53"/>
  <c r="P656" i="53"/>
  <c r="O656" i="53"/>
  <c r="N656" i="53"/>
  <c r="M656" i="53"/>
  <c r="L656" i="53"/>
  <c r="K656" i="53"/>
  <c r="J656" i="53"/>
  <c r="I656" i="53"/>
  <c r="H656" i="53"/>
  <c r="AF655" i="53"/>
  <c r="AE655" i="53"/>
  <c r="AD655" i="53"/>
  <c r="AB655" i="53"/>
  <c r="AA655" i="53"/>
  <c r="Z655" i="53"/>
  <c r="Y655" i="53"/>
  <c r="X655" i="53"/>
  <c r="W655" i="53"/>
  <c r="V655" i="53"/>
  <c r="U655" i="53"/>
  <c r="T655" i="53"/>
  <c r="S655" i="53"/>
  <c r="R655" i="53"/>
  <c r="Q655" i="53"/>
  <c r="P655" i="53"/>
  <c r="O655" i="53"/>
  <c r="N655" i="53"/>
  <c r="M655" i="53"/>
  <c r="L655" i="53"/>
  <c r="K655" i="53"/>
  <c r="J655" i="53"/>
  <c r="I655" i="53"/>
  <c r="H655" i="53"/>
  <c r="AE654" i="53"/>
  <c r="AD654" i="53"/>
  <c r="AC654" i="53"/>
  <c r="AA654" i="53"/>
  <c r="Z654" i="53"/>
  <c r="Y654" i="53"/>
  <c r="X654" i="53"/>
  <c r="W654" i="53"/>
  <c r="V654" i="53"/>
  <c r="U654" i="53"/>
  <c r="T654" i="53"/>
  <c r="S654" i="53"/>
  <c r="Q654" i="53"/>
  <c r="P654" i="53"/>
  <c r="O654" i="53"/>
  <c r="N654" i="53"/>
  <c r="M654" i="53"/>
  <c r="L654" i="53"/>
  <c r="K654" i="53"/>
  <c r="J654" i="53"/>
  <c r="I654" i="53"/>
  <c r="H654" i="53"/>
  <c r="AE653" i="53"/>
  <c r="AD653" i="53"/>
  <c r="AC653" i="53"/>
  <c r="AB653" i="53"/>
  <c r="Z653" i="53"/>
  <c r="Y653" i="53"/>
  <c r="X653" i="53"/>
  <c r="W653" i="53"/>
  <c r="V653" i="53"/>
  <c r="U653" i="53"/>
  <c r="T653" i="53"/>
  <c r="S653" i="53"/>
  <c r="R653" i="53"/>
  <c r="Q653" i="53"/>
  <c r="P653" i="53"/>
  <c r="O653" i="53"/>
  <c r="N653" i="53"/>
  <c r="M653" i="53"/>
  <c r="L653" i="53"/>
  <c r="K653" i="53"/>
  <c r="J653" i="53"/>
  <c r="I653" i="53"/>
  <c r="H653" i="53"/>
  <c r="AE652" i="53"/>
  <c r="AD652" i="53"/>
  <c r="Z652" i="53"/>
  <c r="Y652" i="53"/>
  <c r="X652" i="53"/>
  <c r="W652" i="53"/>
  <c r="V652" i="53"/>
  <c r="U652" i="53"/>
  <c r="T652" i="53"/>
  <c r="S652" i="53"/>
  <c r="R652" i="53"/>
  <c r="Q652" i="53"/>
  <c r="P652" i="53"/>
  <c r="O652" i="53"/>
  <c r="N652" i="53"/>
  <c r="M652" i="53"/>
  <c r="L652" i="53"/>
  <c r="K652" i="53"/>
  <c r="J652" i="53"/>
  <c r="I652" i="53"/>
  <c r="H652" i="53"/>
  <c r="AE651" i="53"/>
  <c r="AD651" i="53"/>
  <c r="AB651" i="53"/>
  <c r="AA651" i="53"/>
  <c r="Z651" i="53"/>
  <c r="Y651" i="53"/>
  <c r="X651" i="53"/>
  <c r="W651" i="53"/>
  <c r="V651" i="53"/>
  <c r="U651" i="53"/>
  <c r="T651" i="53"/>
  <c r="S651" i="53"/>
  <c r="R651" i="53"/>
  <c r="Q651" i="53"/>
  <c r="P651" i="53"/>
  <c r="O651" i="53"/>
  <c r="N651" i="53"/>
  <c r="M651" i="53"/>
  <c r="L651" i="53"/>
  <c r="K651" i="53"/>
  <c r="J651" i="53"/>
  <c r="I651" i="53"/>
  <c r="H651" i="53"/>
  <c r="AE650" i="53"/>
  <c r="AD650" i="53"/>
  <c r="AC650" i="53"/>
  <c r="AB650" i="53"/>
  <c r="Z650" i="53"/>
  <c r="Y650" i="53"/>
  <c r="X650" i="53"/>
  <c r="W650" i="53"/>
  <c r="V650" i="53"/>
  <c r="U650" i="53"/>
  <c r="T650" i="53"/>
  <c r="S650" i="53"/>
  <c r="R650" i="53"/>
  <c r="Q650" i="53"/>
  <c r="P650" i="53"/>
  <c r="O650" i="53"/>
  <c r="N650" i="53"/>
  <c r="K650" i="53"/>
  <c r="J650" i="53"/>
  <c r="I650" i="53"/>
  <c r="H650" i="53"/>
  <c r="AE649" i="53"/>
  <c r="AD649" i="53"/>
  <c r="AB649" i="53"/>
  <c r="AA649" i="53"/>
  <c r="Z649" i="53"/>
  <c r="Y649" i="53"/>
  <c r="X649" i="53"/>
  <c r="W649" i="53"/>
  <c r="V649" i="53"/>
  <c r="U649" i="53"/>
  <c r="T649" i="53"/>
  <c r="S649" i="53"/>
  <c r="R649" i="53"/>
  <c r="Q649" i="53"/>
  <c r="P649" i="53"/>
  <c r="O649" i="53"/>
  <c r="N649" i="53"/>
  <c r="M649" i="53"/>
  <c r="L649" i="53"/>
  <c r="K649" i="53"/>
  <c r="J649" i="53"/>
  <c r="I649" i="53"/>
  <c r="H649" i="53"/>
  <c r="AE648" i="53"/>
  <c r="AD648" i="53"/>
  <c r="AC648" i="53"/>
  <c r="AA648" i="53"/>
  <c r="Z648" i="53"/>
  <c r="Y648" i="53"/>
  <c r="X648" i="53"/>
  <c r="W648" i="53"/>
  <c r="V648" i="53"/>
  <c r="U648" i="53"/>
  <c r="T648" i="53"/>
  <c r="S648" i="53"/>
  <c r="R648" i="53"/>
  <c r="Q648" i="53"/>
  <c r="P648" i="53"/>
  <c r="O648" i="53"/>
  <c r="N648" i="53"/>
  <c r="M648" i="53"/>
  <c r="L648" i="53"/>
  <c r="K648" i="53"/>
  <c r="J648" i="53"/>
  <c r="I648" i="53"/>
  <c r="H648" i="53"/>
  <c r="AE647" i="53"/>
  <c r="AD647" i="53"/>
  <c r="AB647" i="53"/>
  <c r="AA647" i="53"/>
  <c r="Z647" i="53"/>
  <c r="Y647" i="53"/>
  <c r="X647" i="53"/>
  <c r="W647" i="53"/>
  <c r="V647" i="53"/>
  <c r="U647" i="53"/>
  <c r="T647" i="53"/>
  <c r="S647" i="53"/>
  <c r="R647" i="53"/>
  <c r="Q647" i="53"/>
  <c r="P647" i="53"/>
  <c r="O647" i="53"/>
  <c r="N647" i="53"/>
  <c r="M647" i="53"/>
  <c r="L647" i="53"/>
  <c r="K647" i="53"/>
  <c r="J647" i="53"/>
  <c r="I647" i="53"/>
  <c r="H647" i="53"/>
  <c r="AF646" i="53"/>
  <c r="AE646" i="53"/>
  <c r="AD646" i="53"/>
  <c r="AC646" i="53"/>
  <c r="AA646" i="53"/>
  <c r="Z646" i="53"/>
  <c r="Y646" i="53"/>
  <c r="X646" i="53"/>
  <c r="W646" i="53"/>
  <c r="V646" i="53"/>
  <c r="U646" i="53"/>
  <c r="T646" i="53"/>
  <c r="S646" i="53"/>
  <c r="R646" i="53"/>
  <c r="Q646" i="53"/>
  <c r="P646" i="53"/>
  <c r="O646" i="53"/>
  <c r="N646" i="53"/>
  <c r="M646" i="53"/>
  <c r="L646" i="53"/>
  <c r="K646" i="53"/>
  <c r="J646" i="53"/>
  <c r="I646" i="53"/>
  <c r="H646" i="53"/>
  <c r="AE645" i="53"/>
  <c r="AD645" i="53"/>
  <c r="AB645" i="53"/>
  <c r="AA645" i="53"/>
  <c r="Z645" i="53"/>
  <c r="Y645" i="53"/>
  <c r="X645" i="53"/>
  <c r="W645" i="53"/>
  <c r="V645" i="53"/>
  <c r="U645" i="53"/>
  <c r="T645" i="53"/>
  <c r="S645" i="53"/>
  <c r="R645" i="53"/>
  <c r="P645" i="53"/>
  <c r="O645" i="53"/>
  <c r="N645" i="53"/>
  <c r="M645" i="53"/>
  <c r="L645" i="53"/>
  <c r="K645" i="53"/>
  <c r="J645" i="53"/>
  <c r="I645" i="53"/>
  <c r="H645" i="53"/>
  <c r="AE644" i="53"/>
  <c r="AD644" i="53"/>
  <c r="AC644" i="53"/>
  <c r="AB644" i="53"/>
  <c r="Z644" i="53"/>
  <c r="Y644" i="53"/>
  <c r="X644" i="53"/>
  <c r="W644" i="53"/>
  <c r="V644" i="53"/>
  <c r="U644" i="53"/>
  <c r="T644" i="53"/>
  <c r="S644" i="53"/>
  <c r="R644" i="53"/>
  <c r="Q644" i="53"/>
  <c r="P644" i="53"/>
  <c r="O644" i="53"/>
  <c r="N644" i="53"/>
  <c r="M644" i="53"/>
  <c r="L644" i="53"/>
  <c r="K644" i="53"/>
  <c r="J644" i="53"/>
  <c r="I644" i="53"/>
  <c r="H644" i="53"/>
  <c r="AE643" i="53"/>
  <c r="AD643" i="53"/>
  <c r="AB643" i="53"/>
  <c r="AA643" i="53"/>
  <c r="Z643" i="53"/>
  <c r="Y643" i="53"/>
  <c r="X643" i="53"/>
  <c r="W643" i="53"/>
  <c r="V643" i="53"/>
  <c r="U643" i="53"/>
  <c r="T643" i="53"/>
  <c r="S643" i="53"/>
  <c r="R643" i="53"/>
  <c r="Q643" i="53"/>
  <c r="P643" i="53"/>
  <c r="O643" i="53"/>
  <c r="N643" i="53"/>
  <c r="M643" i="53"/>
  <c r="L643" i="53"/>
  <c r="K643" i="53"/>
  <c r="J643" i="53"/>
  <c r="I643" i="53"/>
  <c r="H643" i="53"/>
  <c r="AE642" i="53"/>
  <c r="AD642" i="53"/>
  <c r="AC642" i="53"/>
  <c r="AB642" i="53"/>
  <c r="Z642" i="53"/>
  <c r="Y642" i="53"/>
  <c r="X642" i="53"/>
  <c r="W642" i="53"/>
  <c r="V642" i="53"/>
  <c r="U642" i="53"/>
  <c r="T642" i="53"/>
  <c r="S642" i="53"/>
  <c r="R642" i="53"/>
  <c r="Q642" i="53"/>
  <c r="P642" i="53"/>
  <c r="O642" i="53"/>
  <c r="N642" i="53"/>
  <c r="M642" i="53"/>
  <c r="L642" i="53"/>
  <c r="K642" i="53"/>
  <c r="J642" i="53"/>
  <c r="I642" i="53"/>
  <c r="H642" i="53"/>
  <c r="AE641" i="53"/>
  <c r="AD641" i="53"/>
  <c r="AB641" i="53"/>
  <c r="AA641" i="53"/>
  <c r="Z641" i="53"/>
  <c r="Y641" i="53"/>
  <c r="X641" i="53"/>
  <c r="W641" i="53"/>
  <c r="V641" i="53"/>
  <c r="U641" i="53"/>
  <c r="T641" i="53"/>
  <c r="S641" i="53"/>
  <c r="R641" i="53"/>
  <c r="Q641" i="53"/>
  <c r="P641" i="53"/>
  <c r="O641" i="53"/>
  <c r="N641" i="53"/>
  <c r="M641" i="53"/>
  <c r="L641" i="53"/>
  <c r="K641" i="53"/>
  <c r="J641" i="53"/>
  <c r="I641" i="53"/>
  <c r="H641" i="53"/>
  <c r="AE640" i="53"/>
  <c r="AD640" i="53"/>
  <c r="AC640" i="53"/>
  <c r="AA640" i="53"/>
  <c r="Z640" i="53"/>
  <c r="Y640" i="53"/>
  <c r="X640" i="53"/>
  <c r="W640" i="53"/>
  <c r="V640" i="53"/>
  <c r="U640" i="53"/>
  <c r="T640" i="53"/>
  <c r="S640" i="53"/>
  <c r="R640" i="53"/>
  <c r="Q640" i="53"/>
  <c r="P640" i="53"/>
  <c r="O640" i="53"/>
  <c r="N640" i="53"/>
  <c r="M640" i="53"/>
  <c r="L640" i="53"/>
  <c r="K640" i="53"/>
  <c r="J640" i="53"/>
  <c r="I640" i="53"/>
  <c r="H640" i="53"/>
  <c r="AE639" i="53"/>
  <c r="AD639" i="53"/>
  <c r="AB639" i="53"/>
  <c r="AA639" i="53"/>
  <c r="Z639" i="53"/>
  <c r="Y639" i="53"/>
  <c r="X639" i="53"/>
  <c r="W639" i="53"/>
  <c r="V639" i="53"/>
  <c r="U639" i="53"/>
  <c r="T639" i="53"/>
  <c r="S639" i="53"/>
  <c r="R639" i="53"/>
  <c r="Q639" i="53"/>
  <c r="P639" i="53"/>
  <c r="O639" i="53"/>
  <c r="N639" i="53"/>
  <c r="M639" i="53"/>
  <c r="L639" i="53"/>
  <c r="K639" i="53"/>
  <c r="J639" i="53"/>
  <c r="I639" i="53"/>
  <c r="H639" i="53"/>
  <c r="AE638" i="53"/>
  <c r="AD638" i="53"/>
  <c r="AC638" i="53"/>
  <c r="AA638" i="53"/>
  <c r="Z638" i="53"/>
  <c r="Y638" i="53"/>
  <c r="X638" i="53"/>
  <c r="W638" i="53"/>
  <c r="V638" i="53"/>
  <c r="U638" i="53"/>
  <c r="T638" i="53"/>
  <c r="S638" i="53"/>
  <c r="R638" i="53"/>
  <c r="Q638" i="53"/>
  <c r="P638" i="53"/>
  <c r="O638" i="53"/>
  <c r="N638" i="53"/>
  <c r="M638" i="53"/>
  <c r="L638" i="53"/>
  <c r="K638" i="53"/>
  <c r="J638" i="53"/>
  <c r="I638" i="53"/>
  <c r="H638" i="53"/>
  <c r="AE637" i="53"/>
  <c r="AD637" i="53"/>
  <c r="AB637" i="53"/>
  <c r="AA637" i="53"/>
  <c r="Z637" i="53"/>
  <c r="Y637" i="53"/>
  <c r="X637" i="53"/>
  <c r="W637" i="53"/>
  <c r="V637" i="53"/>
  <c r="U637" i="53"/>
  <c r="T637" i="53"/>
  <c r="S637" i="53"/>
  <c r="R637" i="53"/>
  <c r="Q637" i="53"/>
  <c r="P637" i="53"/>
  <c r="O637" i="53"/>
  <c r="N637" i="53"/>
  <c r="M637" i="53"/>
  <c r="L637" i="53"/>
  <c r="K637" i="53"/>
  <c r="J637" i="53"/>
  <c r="I637" i="53"/>
  <c r="H637" i="53"/>
  <c r="AE636" i="53"/>
  <c r="AD636" i="53"/>
  <c r="AC636" i="53"/>
  <c r="AB636" i="53"/>
  <c r="Z636" i="53"/>
  <c r="Y636" i="53"/>
  <c r="X636" i="53"/>
  <c r="W636" i="53"/>
  <c r="V636" i="53"/>
  <c r="U636" i="53"/>
  <c r="T636" i="53"/>
  <c r="S636" i="53"/>
  <c r="R636" i="53"/>
  <c r="Q636" i="53"/>
  <c r="P636" i="53"/>
  <c r="O636" i="53"/>
  <c r="N636" i="53"/>
  <c r="M636" i="53"/>
  <c r="L636" i="53"/>
  <c r="K636" i="53"/>
  <c r="J636" i="53"/>
  <c r="I636" i="53"/>
  <c r="H636" i="53"/>
  <c r="AE635" i="53"/>
  <c r="AD635" i="53"/>
  <c r="AB635" i="53"/>
  <c r="AA635" i="53"/>
  <c r="Z635" i="53"/>
  <c r="Y635" i="53"/>
  <c r="X635" i="53"/>
  <c r="W635" i="53"/>
  <c r="V635" i="53"/>
  <c r="U635" i="53"/>
  <c r="T635" i="53"/>
  <c r="S635" i="53"/>
  <c r="R635" i="53"/>
  <c r="Q635" i="53"/>
  <c r="P635" i="53"/>
  <c r="O635" i="53"/>
  <c r="N635" i="53"/>
  <c r="M635" i="53"/>
  <c r="L635" i="53"/>
  <c r="K635" i="53"/>
  <c r="J635" i="53"/>
  <c r="I635" i="53"/>
  <c r="H635" i="53"/>
  <c r="AE634" i="53"/>
  <c r="AD634" i="53"/>
  <c r="AC634" i="53"/>
  <c r="AB634" i="53"/>
  <c r="Z634" i="53"/>
  <c r="Y634" i="53"/>
  <c r="X634" i="53"/>
  <c r="W634" i="53"/>
  <c r="V634" i="53"/>
  <c r="T634" i="53"/>
  <c r="S634" i="53"/>
  <c r="R634" i="53"/>
  <c r="Q634" i="53"/>
  <c r="P634" i="53"/>
  <c r="O634" i="53"/>
  <c r="N634" i="53"/>
  <c r="M634" i="53"/>
  <c r="L634" i="53"/>
  <c r="K634" i="53"/>
  <c r="J634" i="53"/>
  <c r="I634" i="53"/>
  <c r="H634" i="53"/>
  <c r="G90" i="53"/>
  <c r="AE628" i="53"/>
  <c r="AE625" i="53"/>
  <c r="AC625" i="53"/>
  <c r="AB625" i="53"/>
  <c r="AA625" i="53"/>
  <c r="AE624" i="53"/>
  <c r="G82" i="53"/>
  <c r="U622" i="53"/>
  <c r="T622" i="53"/>
  <c r="I620" i="53"/>
  <c r="G78" i="53"/>
  <c r="V615" i="53"/>
  <c r="U615" i="53"/>
  <c r="G74" i="53"/>
  <c r="O490" i="53"/>
  <c r="N490" i="53"/>
  <c r="M490" i="53"/>
  <c r="L490" i="53"/>
  <c r="K490" i="53"/>
  <c r="J490" i="53"/>
  <c r="I490" i="53"/>
  <c r="G68" i="53"/>
  <c r="O601" i="53"/>
  <c r="AE598" i="53"/>
  <c r="R592" i="53"/>
  <c r="K500" i="53"/>
  <c r="J500" i="53"/>
  <c r="AE587" i="53"/>
  <c r="G44" i="53"/>
  <c r="G42" i="53"/>
  <c r="G40" i="53"/>
  <c r="G38" i="53"/>
  <c r="G36" i="53"/>
  <c r="Z511" i="53"/>
  <c r="Y511" i="53"/>
  <c r="X511" i="53"/>
  <c r="W511" i="53"/>
  <c r="V511" i="53"/>
  <c r="U511" i="53"/>
  <c r="S511" i="53"/>
  <c r="R511" i="53"/>
  <c r="Q511" i="53"/>
  <c r="K511" i="53"/>
  <c r="J511" i="53"/>
  <c r="I511" i="53"/>
  <c r="H511" i="53"/>
  <c r="AE510" i="53"/>
  <c r="AD510" i="53"/>
  <c r="AC510" i="53"/>
  <c r="Z510" i="53"/>
  <c r="Y510" i="53"/>
  <c r="X510" i="53"/>
  <c r="W510" i="53"/>
  <c r="V510" i="53"/>
  <c r="U510" i="53"/>
  <c r="T510" i="53"/>
  <c r="R510" i="53"/>
  <c r="Q510" i="53"/>
  <c r="P510" i="53"/>
  <c r="O510" i="53"/>
  <c r="N510" i="53"/>
  <c r="M510" i="53"/>
  <c r="L510" i="53"/>
  <c r="J510" i="53"/>
  <c r="I510" i="53"/>
  <c r="H510" i="53"/>
  <c r="AE509" i="53"/>
  <c r="AD509" i="53"/>
  <c r="AC509" i="53"/>
  <c r="AB509" i="53"/>
  <c r="Y509" i="53"/>
  <c r="X509" i="53"/>
  <c r="W509" i="53"/>
  <c r="V509" i="53"/>
  <c r="U509" i="53"/>
  <c r="T509" i="53"/>
  <c r="S509" i="53"/>
  <c r="Q509" i="53"/>
  <c r="P509" i="53"/>
  <c r="O509" i="53"/>
  <c r="N509" i="53"/>
  <c r="M509" i="53"/>
  <c r="L509" i="53"/>
  <c r="K509" i="53"/>
  <c r="I509" i="53"/>
  <c r="H509" i="53"/>
  <c r="AE508" i="53"/>
  <c r="AD508" i="53"/>
  <c r="AC508" i="53"/>
  <c r="AA508" i="53"/>
  <c r="Z508" i="53"/>
  <c r="X508" i="53"/>
  <c r="W508" i="53"/>
  <c r="V508" i="53"/>
  <c r="U508" i="53"/>
  <c r="T508" i="53"/>
  <c r="S508" i="53"/>
  <c r="R508" i="53"/>
  <c r="P508" i="53"/>
  <c r="O508" i="53"/>
  <c r="N508" i="53"/>
  <c r="M508" i="53"/>
  <c r="L508" i="53"/>
  <c r="K508" i="53"/>
  <c r="J508" i="53"/>
  <c r="H508" i="53"/>
  <c r="AE507" i="53"/>
  <c r="AD507" i="53"/>
  <c r="AC507" i="53"/>
  <c r="AB507" i="53"/>
  <c r="Z507" i="53"/>
  <c r="Y507" i="53"/>
  <c r="W507" i="53"/>
  <c r="V507" i="53"/>
  <c r="U507" i="53"/>
  <c r="T507" i="53"/>
  <c r="S507" i="53"/>
  <c r="R507" i="53"/>
  <c r="Q507" i="53"/>
  <c r="O507" i="53"/>
  <c r="N507" i="53"/>
  <c r="M507" i="53"/>
  <c r="L507" i="53"/>
  <c r="K507" i="53"/>
  <c r="J507" i="53"/>
  <c r="I507" i="53"/>
  <c r="H507" i="53"/>
  <c r="AD506" i="53"/>
  <c r="AC506" i="53"/>
  <c r="AA506" i="53"/>
  <c r="Z506" i="53"/>
  <c r="Y506" i="53"/>
  <c r="X506" i="53"/>
  <c r="V506" i="53"/>
  <c r="U506" i="53"/>
  <c r="T506" i="53"/>
  <c r="S506" i="53"/>
  <c r="R506" i="53"/>
  <c r="Q506" i="53"/>
  <c r="P506" i="53"/>
  <c r="N506" i="53"/>
  <c r="M506" i="53"/>
  <c r="L506" i="53"/>
  <c r="K506" i="53"/>
  <c r="J506" i="53"/>
  <c r="I506" i="53"/>
  <c r="H506" i="53"/>
  <c r="Z505" i="53"/>
  <c r="Y505" i="53"/>
  <c r="X505" i="53"/>
  <c r="T505" i="53"/>
  <c r="R505" i="53"/>
  <c r="Q505" i="53"/>
  <c r="P505" i="53"/>
  <c r="L505" i="53"/>
  <c r="J505" i="53"/>
  <c r="I505" i="53"/>
  <c r="H505" i="53"/>
  <c r="AD504" i="53"/>
  <c r="Z504" i="53"/>
  <c r="Y504" i="53"/>
  <c r="X504" i="53"/>
  <c r="V504" i="53"/>
  <c r="T504" i="53"/>
  <c r="R504" i="53"/>
  <c r="Q504" i="53"/>
  <c r="P504" i="53"/>
  <c r="N504" i="53"/>
  <c r="L504" i="53"/>
  <c r="J504" i="53"/>
  <c r="I504" i="53"/>
  <c r="H504" i="53"/>
  <c r="AD503" i="53"/>
  <c r="Z503" i="53"/>
  <c r="Y503" i="53"/>
  <c r="X503" i="53"/>
  <c r="V503" i="53"/>
  <c r="R503" i="53"/>
  <c r="Q503" i="53"/>
  <c r="P503" i="53"/>
  <c r="N503" i="53"/>
  <c r="J503" i="53"/>
  <c r="I503" i="53"/>
  <c r="H503" i="53"/>
  <c r="AE502" i="53"/>
  <c r="AD502" i="53"/>
  <c r="AA502" i="53"/>
  <c r="Z502" i="53"/>
  <c r="Y502" i="53"/>
  <c r="X502" i="53"/>
  <c r="W502" i="53"/>
  <c r="V502" i="53"/>
  <c r="S502" i="53"/>
  <c r="Q502" i="53"/>
  <c r="P502" i="53"/>
  <c r="O502" i="53"/>
  <c r="N502" i="53"/>
  <c r="K502" i="53"/>
  <c r="J502" i="53"/>
  <c r="I502" i="53"/>
  <c r="H502" i="53"/>
  <c r="AD501" i="53"/>
  <c r="AB501" i="53"/>
  <c r="Y501" i="53"/>
  <c r="X501" i="53"/>
  <c r="V501" i="53"/>
  <c r="T501" i="53"/>
  <c r="S501" i="53"/>
  <c r="Q501" i="53"/>
  <c r="P501" i="53"/>
  <c r="N501" i="53"/>
  <c r="L501" i="53"/>
  <c r="K501" i="53"/>
  <c r="I501" i="53"/>
  <c r="H501" i="53"/>
  <c r="AD500" i="53"/>
  <c r="AA500" i="53"/>
  <c r="Z500" i="53"/>
  <c r="X500" i="53"/>
  <c r="V500" i="53"/>
  <c r="T500" i="53"/>
  <c r="S500" i="53"/>
  <c r="R500" i="53"/>
  <c r="P500" i="53"/>
  <c r="N500" i="53"/>
  <c r="L500" i="53"/>
  <c r="AE499" i="53"/>
  <c r="AD499" i="53"/>
  <c r="Z499" i="53"/>
  <c r="Y499" i="53"/>
  <c r="X499" i="53"/>
  <c r="W499" i="53"/>
  <c r="V499" i="53"/>
  <c r="R499" i="53"/>
  <c r="Q499" i="53"/>
  <c r="P499" i="53"/>
  <c r="O499" i="53"/>
  <c r="N499" i="53"/>
  <c r="J499" i="53"/>
  <c r="I499" i="53"/>
  <c r="H499" i="53"/>
  <c r="AE498" i="53"/>
  <c r="AD498" i="53"/>
  <c r="Z498" i="53"/>
  <c r="Y498" i="53"/>
  <c r="X498" i="53"/>
  <c r="W498" i="53"/>
  <c r="V498" i="53"/>
  <c r="R498" i="53"/>
  <c r="Q498" i="53"/>
  <c r="P498" i="53"/>
  <c r="O498" i="53"/>
  <c r="N498" i="53"/>
  <c r="J498" i="53"/>
  <c r="I498" i="53"/>
  <c r="H498" i="53"/>
  <c r="AE497" i="53"/>
  <c r="AD497" i="53"/>
  <c r="Y497" i="53"/>
  <c r="X497" i="53"/>
  <c r="W497" i="53"/>
  <c r="V497" i="53"/>
  <c r="Q497" i="53"/>
  <c r="P497" i="53"/>
  <c r="O497" i="53"/>
  <c r="N497" i="53"/>
  <c r="I497" i="53"/>
  <c r="H497" i="53"/>
  <c r="AE496" i="53"/>
  <c r="AD496" i="53"/>
  <c r="Z496" i="53"/>
  <c r="X496" i="53"/>
  <c r="W496" i="53"/>
  <c r="V496" i="53"/>
  <c r="R496" i="53"/>
  <c r="P496" i="53"/>
  <c r="O496" i="53"/>
  <c r="N496" i="53"/>
  <c r="J496" i="53"/>
  <c r="H496" i="53"/>
  <c r="AE495" i="53"/>
  <c r="AD495" i="53"/>
  <c r="Z495" i="53"/>
  <c r="Y495" i="53"/>
  <c r="W495" i="53"/>
  <c r="V495" i="53"/>
  <c r="R495" i="53"/>
  <c r="Q495" i="53"/>
  <c r="P495" i="53"/>
  <c r="M495" i="53"/>
  <c r="L495" i="53"/>
  <c r="H495" i="53"/>
  <c r="AE494" i="53"/>
  <c r="AD494" i="53"/>
  <c r="AC494" i="53"/>
  <c r="X494" i="53"/>
  <c r="W494" i="53"/>
  <c r="V494" i="53"/>
  <c r="U494" i="53"/>
  <c r="T494" i="53"/>
  <c r="P494" i="53"/>
  <c r="O494" i="53"/>
  <c r="N494" i="53"/>
  <c r="M494" i="53"/>
  <c r="L494" i="53"/>
  <c r="H494" i="53"/>
  <c r="AE493" i="53"/>
  <c r="AD493" i="53"/>
  <c r="AC493" i="53"/>
  <c r="AB493" i="53"/>
  <c r="X493" i="53"/>
  <c r="W493" i="53"/>
  <c r="V493" i="53"/>
  <c r="U493" i="53"/>
  <c r="T493" i="53"/>
  <c r="P493" i="53"/>
  <c r="O493" i="53"/>
  <c r="N493" i="53"/>
  <c r="M493" i="53"/>
  <c r="L493" i="53"/>
  <c r="H493" i="53"/>
  <c r="AE492" i="53"/>
  <c r="AD492" i="53"/>
  <c r="AC492" i="53"/>
  <c r="W492" i="53"/>
  <c r="V492" i="53"/>
  <c r="U492" i="53"/>
  <c r="T492" i="53"/>
  <c r="O492" i="53"/>
  <c r="N492" i="53"/>
  <c r="M492" i="53"/>
  <c r="L492" i="53"/>
  <c r="H492" i="53"/>
  <c r="AD491" i="53"/>
  <c r="AC491" i="53"/>
  <c r="AB491" i="53"/>
  <c r="X491" i="53"/>
  <c r="V491" i="53"/>
  <c r="U491" i="53"/>
  <c r="T491" i="53"/>
  <c r="P491" i="53"/>
  <c r="N491" i="53"/>
  <c r="M491" i="53"/>
  <c r="L491" i="53"/>
  <c r="H491" i="53"/>
  <c r="AE490" i="53"/>
  <c r="AC490" i="53"/>
  <c r="X490" i="53"/>
  <c r="W490" i="53"/>
  <c r="U490" i="53"/>
  <c r="T490" i="53"/>
  <c r="P490" i="53"/>
  <c r="AE489" i="53"/>
  <c r="AD489" i="53"/>
  <c r="AC489" i="53"/>
  <c r="AB489" i="53"/>
  <c r="X489" i="53"/>
  <c r="W489" i="53"/>
  <c r="V489" i="53"/>
  <c r="U489" i="53"/>
  <c r="P489" i="53"/>
  <c r="O489" i="53"/>
  <c r="N489" i="53"/>
  <c r="M489" i="53"/>
  <c r="H489" i="53"/>
  <c r="AE488" i="53"/>
  <c r="AD488" i="53"/>
  <c r="AC488" i="53"/>
  <c r="X488" i="53"/>
  <c r="W488" i="53"/>
  <c r="V488" i="53"/>
  <c r="U488" i="53"/>
  <c r="T488" i="53"/>
  <c r="P488" i="53"/>
  <c r="O488" i="53"/>
  <c r="N488" i="53"/>
  <c r="M488" i="53"/>
  <c r="L488" i="53"/>
  <c r="H488" i="53"/>
  <c r="AE487" i="53"/>
  <c r="AD487" i="53"/>
  <c r="AC487" i="53"/>
  <c r="AB487" i="53"/>
  <c r="W487" i="53"/>
  <c r="V487" i="53"/>
  <c r="U487" i="53"/>
  <c r="T487" i="53"/>
  <c r="P487" i="53"/>
  <c r="O487" i="53"/>
  <c r="N487" i="53"/>
  <c r="M487" i="53"/>
  <c r="L487" i="53"/>
  <c r="H487" i="53"/>
  <c r="AE486" i="53"/>
  <c r="AD486" i="53"/>
  <c r="AC486" i="53"/>
  <c r="X486" i="53"/>
  <c r="W486" i="53"/>
  <c r="V486" i="53"/>
  <c r="U486" i="53"/>
  <c r="P486" i="53"/>
  <c r="O486" i="53"/>
  <c r="N486" i="53"/>
  <c r="M486" i="53"/>
  <c r="H486" i="53"/>
  <c r="AE485" i="53"/>
  <c r="AD485" i="53"/>
  <c r="AC485" i="53"/>
  <c r="AB485" i="53"/>
  <c r="X485" i="53"/>
  <c r="W485" i="53"/>
  <c r="V485" i="53"/>
  <c r="U485" i="53"/>
  <c r="T485" i="53"/>
  <c r="P485" i="53"/>
  <c r="O485" i="53"/>
  <c r="N485" i="53"/>
  <c r="M485" i="53"/>
  <c r="L485" i="53"/>
  <c r="J485" i="53"/>
  <c r="I485" i="53"/>
  <c r="H485" i="53"/>
  <c r="AC484" i="53"/>
  <c r="AA484" i="53"/>
  <c r="Y484" i="53"/>
  <c r="U484" i="53"/>
  <c r="T484" i="53"/>
  <c r="S484" i="53"/>
  <c r="R484" i="53"/>
  <c r="M484" i="53"/>
  <c r="L484" i="53"/>
  <c r="K484" i="53"/>
  <c r="J484" i="53"/>
  <c r="AC652" i="53" l="1"/>
  <c r="G4" i="53"/>
  <c r="AB484" i="53"/>
  <c r="L486" i="53"/>
  <c r="T486" i="53"/>
  <c r="G6" i="53"/>
  <c r="AB486" i="53"/>
  <c r="G8" i="53"/>
  <c r="AB488" i="53"/>
  <c r="L489" i="53"/>
  <c r="T489" i="53"/>
  <c r="G10" i="53"/>
  <c r="AB490" i="53"/>
  <c r="G12" i="53"/>
  <c r="AB492" i="53"/>
  <c r="G14" i="53"/>
  <c r="AB494" i="53"/>
  <c r="G21" i="53"/>
  <c r="AA501" i="53"/>
  <c r="R502" i="53"/>
  <c r="R562" i="53"/>
  <c r="G26" i="53"/>
  <c r="AB506" i="53"/>
  <c r="G28" i="53"/>
  <c r="AB508" i="53"/>
  <c r="G30" i="53"/>
  <c r="AB510" i="53"/>
  <c r="L571" i="53"/>
  <c r="L511" i="53"/>
  <c r="T511" i="53"/>
  <c r="AB511" i="53"/>
  <c r="G66" i="53"/>
  <c r="G91" i="53"/>
  <c r="G107" i="53"/>
  <c r="AC647" i="53"/>
  <c r="G109" i="53"/>
  <c r="AC649" i="53"/>
  <c r="M650" i="53"/>
  <c r="G111" i="53"/>
  <c r="AC651" i="53"/>
  <c r="AB652" i="53"/>
  <c r="G114" i="53"/>
  <c r="AB654" i="53"/>
  <c r="G118" i="53"/>
  <c r="AA658" i="53"/>
  <c r="G658" i="53" s="1"/>
  <c r="G119" i="53"/>
  <c r="AC659" i="53"/>
  <c r="G131" i="53"/>
  <c r="G133" i="53"/>
  <c r="G135" i="53"/>
  <c r="G140" i="53"/>
  <c r="N425" i="53"/>
  <c r="G156" i="53"/>
  <c r="AE696" i="53"/>
  <c r="N428" i="53"/>
  <c r="N698" i="53"/>
  <c r="V428" i="53"/>
  <c r="V698" i="53"/>
  <c r="L438" i="53"/>
  <c r="G169" i="53"/>
  <c r="I424" i="53"/>
  <c r="Q424" i="53"/>
  <c r="Y424" i="53"/>
  <c r="P425" i="53"/>
  <c r="X425" i="53"/>
  <c r="H426" i="53"/>
  <c r="P426" i="53"/>
  <c r="X426" i="53"/>
  <c r="H427" i="53"/>
  <c r="P427" i="53"/>
  <c r="X427" i="53"/>
  <c r="AF427" i="53"/>
  <c r="AE428" i="53"/>
  <c r="O429" i="53"/>
  <c r="W429" i="53"/>
  <c r="N430" i="53"/>
  <c r="V430" i="53"/>
  <c r="G190" i="53"/>
  <c r="AD430" i="53"/>
  <c r="M431" i="53"/>
  <c r="U431" i="53"/>
  <c r="AC431" i="53"/>
  <c r="M432" i="53"/>
  <c r="U432" i="53"/>
  <c r="AC432" i="53"/>
  <c r="M433" i="53"/>
  <c r="U433" i="53"/>
  <c r="AC433" i="53"/>
  <c r="M434" i="53"/>
  <c r="U434" i="53"/>
  <c r="AC434" i="53"/>
  <c r="M435" i="53"/>
  <c r="U435" i="53"/>
  <c r="AC435" i="53"/>
  <c r="M436" i="53"/>
  <c r="U436" i="53"/>
  <c r="AC436" i="53"/>
  <c r="L437" i="53"/>
  <c r="T437" i="53"/>
  <c r="AB437" i="53"/>
  <c r="R438" i="53"/>
  <c r="Z438" i="53"/>
  <c r="J439" i="53"/>
  <c r="R439" i="53"/>
  <c r="Z439" i="53"/>
  <c r="J440" i="53"/>
  <c r="R440" i="53"/>
  <c r="Z440" i="53"/>
  <c r="J441" i="53"/>
  <c r="R441" i="53"/>
  <c r="Z441" i="53"/>
  <c r="I442" i="53"/>
  <c r="I742" i="53"/>
  <c r="Q442" i="53"/>
  <c r="Y442" i="53"/>
  <c r="J443" i="53"/>
  <c r="R443" i="53"/>
  <c r="Z443" i="53"/>
  <c r="J444" i="53"/>
  <c r="Z444" i="53"/>
  <c r="J445" i="53"/>
  <c r="R445" i="53"/>
  <c r="Z445" i="53"/>
  <c r="I446" i="53"/>
  <c r="Q446" i="53"/>
  <c r="Y446" i="53"/>
  <c r="I447" i="53"/>
  <c r="Q447" i="53"/>
  <c r="Y447" i="53"/>
  <c r="I448" i="53"/>
  <c r="Q448" i="53"/>
  <c r="Y448" i="53"/>
  <c r="I449" i="53"/>
  <c r="Q449" i="53"/>
  <c r="Y449" i="53"/>
  <c r="H450" i="53"/>
  <c r="P450" i="53"/>
  <c r="X450" i="53"/>
  <c r="W451" i="53"/>
  <c r="J514" i="53"/>
  <c r="J784" i="53" s="1"/>
  <c r="J544" i="53"/>
  <c r="R544" i="53"/>
  <c r="R514" i="53"/>
  <c r="R784" i="53" s="1"/>
  <c r="Z514" i="53"/>
  <c r="Z544" i="53"/>
  <c r="J545" i="53"/>
  <c r="J515" i="53"/>
  <c r="J785" i="53" s="1"/>
  <c r="R515" i="53"/>
  <c r="R545" i="53"/>
  <c r="Z515" i="53"/>
  <c r="Z545" i="53"/>
  <c r="J516" i="53"/>
  <c r="J546" i="53"/>
  <c r="R516" i="53"/>
  <c r="R546" i="53"/>
  <c r="Z546" i="53"/>
  <c r="Z516" i="53"/>
  <c r="J517" i="53"/>
  <c r="J547" i="53"/>
  <c r="R547" i="53"/>
  <c r="R517" i="53"/>
  <c r="Z547" i="53"/>
  <c r="Z517" i="53"/>
  <c r="J518" i="53"/>
  <c r="J548" i="53"/>
  <c r="R548" i="53"/>
  <c r="R518" i="53"/>
  <c r="Z518" i="53"/>
  <c r="Z548" i="53"/>
  <c r="J549" i="53"/>
  <c r="J519" i="53"/>
  <c r="R549" i="53"/>
  <c r="R519" i="53"/>
  <c r="Z519" i="53"/>
  <c r="Z549" i="53"/>
  <c r="R550" i="53"/>
  <c r="R520" i="53"/>
  <c r="Z550" i="53"/>
  <c r="Z520" i="53"/>
  <c r="J551" i="53"/>
  <c r="J521" i="53"/>
  <c r="R521" i="53"/>
  <c r="R551" i="53"/>
  <c r="Z551" i="53"/>
  <c r="Z521" i="53"/>
  <c r="J522" i="53"/>
  <c r="J552" i="53"/>
  <c r="R522" i="53"/>
  <c r="R552" i="53"/>
  <c r="Z522" i="53"/>
  <c r="Z552" i="53"/>
  <c r="J523" i="53"/>
  <c r="J553" i="53"/>
  <c r="R553" i="53"/>
  <c r="R523" i="53"/>
  <c r="Z553" i="53"/>
  <c r="Z523" i="53"/>
  <c r="J554" i="53"/>
  <c r="J524" i="53"/>
  <c r="R524" i="53"/>
  <c r="R554" i="53"/>
  <c r="Z524" i="53"/>
  <c r="Z554" i="53"/>
  <c r="J555" i="53"/>
  <c r="J525" i="53"/>
  <c r="T555" i="53"/>
  <c r="T525" i="53"/>
  <c r="AB555" i="53"/>
  <c r="AB525" i="53"/>
  <c r="L526" i="53"/>
  <c r="L556" i="53"/>
  <c r="T556" i="53"/>
  <c r="T526" i="53"/>
  <c r="AB526" i="53"/>
  <c r="AB556" i="53"/>
  <c r="L527" i="53"/>
  <c r="L557" i="53"/>
  <c r="T557" i="53"/>
  <c r="T527" i="53"/>
  <c r="AB557" i="53"/>
  <c r="AB527" i="53"/>
  <c r="L558" i="53"/>
  <c r="L528" i="53"/>
  <c r="T528" i="53"/>
  <c r="T558" i="53"/>
  <c r="AB558" i="53"/>
  <c r="AB528" i="53"/>
  <c r="L529" i="53"/>
  <c r="L559" i="53"/>
  <c r="T529" i="53"/>
  <c r="T559" i="53"/>
  <c r="AB559" i="53"/>
  <c r="AB529" i="53"/>
  <c r="P560" i="53"/>
  <c r="P530" i="53"/>
  <c r="P800" i="53" s="1"/>
  <c r="X560" i="53"/>
  <c r="X530" i="53"/>
  <c r="X800" i="53" s="1"/>
  <c r="H531" i="53"/>
  <c r="H801" i="53" s="1"/>
  <c r="H561" i="53"/>
  <c r="P561" i="53"/>
  <c r="P531" i="53"/>
  <c r="P801" i="53" s="1"/>
  <c r="X561" i="53"/>
  <c r="X531" i="53"/>
  <c r="X801" i="53" s="1"/>
  <c r="H532" i="53"/>
  <c r="H802" i="53" s="1"/>
  <c r="H562" i="53"/>
  <c r="P562" i="53"/>
  <c r="P532" i="53"/>
  <c r="P802" i="53" s="1"/>
  <c r="Y562" i="53"/>
  <c r="Y532" i="53"/>
  <c r="Y802" i="53" s="1"/>
  <c r="I563" i="53"/>
  <c r="I533" i="53"/>
  <c r="I803" i="53" s="1"/>
  <c r="Q533" i="53"/>
  <c r="Q803" i="53" s="1"/>
  <c r="Q563" i="53"/>
  <c r="Y533" i="53"/>
  <c r="Y803" i="53" s="1"/>
  <c r="Y563" i="53"/>
  <c r="I564" i="53"/>
  <c r="I534" i="53"/>
  <c r="I804" i="53" s="1"/>
  <c r="Q534" i="53"/>
  <c r="Q804" i="53" s="1"/>
  <c r="Q564" i="53"/>
  <c r="Y534" i="53"/>
  <c r="Y804" i="53" s="1"/>
  <c r="Y564" i="53"/>
  <c r="I535" i="53"/>
  <c r="I805" i="53" s="1"/>
  <c r="I565" i="53"/>
  <c r="Q535" i="53"/>
  <c r="Q805" i="53" s="1"/>
  <c r="Q565" i="53"/>
  <c r="Y535" i="53"/>
  <c r="Y805" i="53" s="1"/>
  <c r="Y565" i="53"/>
  <c r="L566" i="53"/>
  <c r="L536" i="53"/>
  <c r="L806" i="53" s="1"/>
  <c r="T536" i="53"/>
  <c r="T806" i="53" s="1"/>
  <c r="T566" i="53"/>
  <c r="AB536" i="53"/>
  <c r="AB806" i="53" s="1"/>
  <c r="AB566" i="53"/>
  <c r="L567" i="53"/>
  <c r="L537" i="53"/>
  <c r="L807" i="53" s="1"/>
  <c r="T567" i="53"/>
  <c r="T537" i="53"/>
  <c r="T807" i="53" s="1"/>
  <c r="AB567" i="53"/>
  <c r="AB537" i="53"/>
  <c r="AB807" i="53" s="1"/>
  <c r="L568" i="53"/>
  <c r="L538" i="53"/>
  <c r="L808" i="53" s="1"/>
  <c r="T538" i="53"/>
  <c r="T808" i="53" s="1"/>
  <c r="T568" i="53"/>
  <c r="AB538" i="53"/>
  <c r="AB808" i="53" s="1"/>
  <c r="AB568" i="53"/>
  <c r="L539" i="53"/>
  <c r="L809" i="53" s="1"/>
  <c r="L569" i="53"/>
  <c r="T569" i="53"/>
  <c r="T539" i="53"/>
  <c r="T809" i="53" s="1"/>
  <c r="AB539" i="53"/>
  <c r="AB809" i="53" s="1"/>
  <c r="AB569" i="53"/>
  <c r="L540" i="53"/>
  <c r="L810" i="53" s="1"/>
  <c r="L570" i="53"/>
  <c r="T540" i="53"/>
  <c r="T810" i="53" s="1"/>
  <c r="T570" i="53"/>
  <c r="AB540" i="53"/>
  <c r="AB810" i="53" s="1"/>
  <c r="AB570" i="53"/>
  <c r="Q571" i="53"/>
  <c r="Q541" i="53"/>
  <c r="Q811" i="53" s="1"/>
  <c r="Y571" i="53"/>
  <c r="Y541" i="53"/>
  <c r="Y811" i="53" s="1"/>
  <c r="L574" i="53"/>
  <c r="T574" i="53"/>
  <c r="G244" i="53"/>
  <c r="AB574" i="53"/>
  <c r="O575" i="53"/>
  <c r="W575" i="53"/>
  <c r="AE575" i="53"/>
  <c r="O576" i="53"/>
  <c r="W576" i="53"/>
  <c r="AE576" i="53"/>
  <c r="O577" i="53"/>
  <c r="W577" i="53"/>
  <c r="AE577" i="53"/>
  <c r="O578" i="53"/>
  <c r="W578" i="53"/>
  <c r="AE578" i="53"/>
  <c r="O579" i="53"/>
  <c r="W579" i="53"/>
  <c r="AE579" i="53"/>
  <c r="W580" i="53"/>
  <c r="AE580" i="53"/>
  <c r="O581" i="53"/>
  <c r="W581" i="53"/>
  <c r="AE581" i="53"/>
  <c r="O582" i="53"/>
  <c r="W582" i="53"/>
  <c r="AE582" i="53"/>
  <c r="O583" i="53"/>
  <c r="W583" i="53"/>
  <c r="AE583" i="53"/>
  <c r="O584" i="53"/>
  <c r="W584" i="53"/>
  <c r="AE584" i="53"/>
  <c r="Q585" i="53"/>
  <c r="Y585" i="53"/>
  <c r="I586" i="53"/>
  <c r="Q586" i="53"/>
  <c r="Y586" i="53"/>
  <c r="I587" i="53"/>
  <c r="Q587" i="53"/>
  <c r="Y587" i="53"/>
  <c r="J588" i="53"/>
  <c r="R588" i="53"/>
  <c r="Z588" i="53"/>
  <c r="J589" i="53"/>
  <c r="R589" i="53"/>
  <c r="Z589" i="53"/>
  <c r="L590" i="53"/>
  <c r="T590" i="53"/>
  <c r="G260" i="53"/>
  <c r="AB590" i="53"/>
  <c r="L591" i="53"/>
  <c r="T591" i="53"/>
  <c r="AB591" i="53"/>
  <c r="L592" i="53"/>
  <c r="U592" i="53"/>
  <c r="AC592" i="53"/>
  <c r="M593" i="53"/>
  <c r="U593" i="53"/>
  <c r="AC593" i="53"/>
  <c r="M594" i="53"/>
  <c r="U594" i="53"/>
  <c r="AC594" i="53"/>
  <c r="M595" i="53"/>
  <c r="U595" i="53"/>
  <c r="AC595" i="53"/>
  <c r="AC535" i="53"/>
  <c r="M596" i="53"/>
  <c r="U596" i="53"/>
  <c r="AC596" i="53"/>
  <c r="M597" i="53"/>
  <c r="U597" i="53"/>
  <c r="AC597" i="53"/>
  <c r="M598" i="53"/>
  <c r="U598" i="53"/>
  <c r="AC598" i="53"/>
  <c r="N599" i="53"/>
  <c r="V599" i="53"/>
  <c r="AD599" i="53"/>
  <c r="N600" i="53"/>
  <c r="V600" i="53"/>
  <c r="AD600" i="53"/>
  <c r="N601" i="53"/>
  <c r="X601" i="53"/>
  <c r="K604" i="53"/>
  <c r="S604" i="53"/>
  <c r="G274" i="53"/>
  <c r="AA604" i="53"/>
  <c r="K605" i="53"/>
  <c r="S605" i="53"/>
  <c r="AA605" i="53"/>
  <c r="K606" i="53"/>
  <c r="S606" i="53"/>
  <c r="G276" i="53"/>
  <c r="AA606" i="53"/>
  <c r="W607" i="53"/>
  <c r="G277" i="53"/>
  <c r="AE607" i="53"/>
  <c r="Y608" i="53"/>
  <c r="I609" i="53"/>
  <c r="Q609" i="53"/>
  <c r="Z609" i="53"/>
  <c r="J520" i="53"/>
  <c r="J790" i="53" s="1"/>
  <c r="J610" i="53"/>
  <c r="R610" i="53"/>
  <c r="Z610" i="53"/>
  <c r="J611" i="53"/>
  <c r="R611" i="53"/>
  <c r="Z611" i="53"/>
  <c r="J612" i="53"/>
  <c r="R612" i="53"/>
  <c r="Z612" i="53"/>
  <c r="J613" i="53"/>
  <c r="R613" i="53"/>
  <c r="Z613" i="53"/>
  <c r="J614" i="53"/>
  <c r="Z614" i="53"/>
  <c r="Y615" i="53"/>
  <c r="I616" i="53"/>
  <c r="Q616" i="53"/>
  <c r="Y616" i="53"/>
  <c r="I617" i="53"/>
  <c r="Q617" i="53"/>
  <c r="Y617" i="53"/>
  <c r="I618" i="53"/>
  <c r="Q618" i="53"/>
  <c r="Y618" i="53"/>
  <c r="I619" i="53"/>
  <c r="Q619" i="53"/>
  <c r="AC619" i="53"/>
  <c r="O620" i="53"/>
  <c r="W620" i="53"/>
  <c r="AE620" i="53"/>
  <c r="O621" i="53"/>
  <c r="W621" i="53"/>
  <c r="G291" i="53"/>
  <c r="AE621" i="53"/>
  <c r="O622" i="53"/>
  <c r="Y622" i="53"/>
  <c r="I623" i="53"/>
  <c r="Q623" i="53"/>
  <c r="Y623" i="53"/>
  <c r="I624" i="53"/>
  <c r="Q624" i="53"/>
  <c r="Y624" i="53"/>
  <c r="J625" i="53"/>
  <c r="R625" i="53"/>
  <c r="Z625" i="53"/>
  <c r="O626" i="53"/>
  <c r="W626" i="53"/>
  <c r="AE626" i="53"/>
  <c r="O627" i="53"/>
  <c r="W627" i="53"/>
  <c r="G297" i="53"/>
  <c r="AE627" i="53"/>
  <c r="O628" i="53"/>
  <c r="W628" i="53"/>
  <c r="P629" i="53"/>
  <c r="X629" i="53"/>
  <c r="P630" i="53"/>
  <c r="X630" i="53"/>
  <c r="G115" i="53"/>
  <c r="AC655" i="53"/>
  <c r="G116" i="53"/>
  <c r="AB656" i="53"/>
  <c r="G656" i="53" s="1"/>
  <c r="G158" i="53"/>
  <c r="AE698" i="53"/>
  <c r="O430" i="53"/>
  <c r="W430" i="53"/>
  <c r="AE430" i="53"/>
  <c r="N432" i="53"/>
  <c r="V432" i="53"/>
  <c r="G192" i="53"/>
  <c r="AD432" i="53"/>
  <c r="N433" i="53"/>
  <c r="V433" i="53"/>
  <c r="AD433" i="53"/>
  <c r="N434" i="53"/>
  <c r="V434" i="53"/>
  <c r="G194" i="53"/>
  <c r="AD434" i="53"/>
  <c r="N435" i="53"/>
  <c r="V435" i="53"/>
  <c r="AD435" i="53"/>
  <c r="N436" i="53"/>
  <c r="V436" i="53"/>
  <c r="G196" i="53"/>
  <c r="AD436" i="53"/>
  <c r="M437" i="53"/>
  <c r="U437" i="53"/>
  <c r="AC437" i="53"/>
  <c r="S438" i="53"/>
  <c r="AA438" i="53"/>
  <c r="G199" i="53"/>
  <c r="AA439" i="53"/>
  <c r="K440" i="53"/>
  <c r="S440" i="53"/>
  <c r="AA440" i="53"/>
  <c r="K441" i="53"/>
  <c r="S441" i="53"/>
  <c r="G201" i="53"/>
  <c r="AA441" i="53"/>
  <c r="J442" i="53"/>
  <c r="J742" i="53"/>
  <c r="K443" i="53"/>
  <c r="S443" i="53"/>
  <c r="G203" i="53"/>
  <c r="AA443" i="53"/>
  <c r="K444" i="53"/>
  <c r="S444" i="53"/>
  <c r="AA444" i="53"/>
  <c r="K445" i="53"/>
  <c r="S445" i="53"/>
  <c r="G205" i="53"/>
  <c r="AA445" i="53"/>
  <c r="J446" i="53"/>
  <c r="R446" i="53"/>
  <c r="Z446" i="53"/>
  <c r="J447" i="53"/>
  <c r="R447" i="53"/>
  <c r="Z447" i="53"/>
  <c r="J448" i="53"/>
  <c r="R448" i="53"/>
  <c r="Z448" i="53"/>
  <c r="H451" i="53"/>
  <c r="P451" i="53"/>
  <c r="X451" i="53"/>
  <c r="K514" i="53"/>
  <c r="K784" i="53" s="1"/>
  <c r="K544" i="53"/>
  <c r="S514" i="53"/>
  <c r="S784" i="53" s="1"/>
  <c r="S544" i="53"/>
  <c r="AA514" i="53"/>
  <c r="AA544" i="53"/>
  <c r="K545" i="53"/>
  <c r="K515" i="53"/>
  <c r="S545" i="53"/>
  <c r="S515" i="53"/>
  <c r="G215" i="53"/>
  <c r="AA515" i="53"/>
  <c r="AA545" i="53"/>
  <c r="K516" i="53"/>
  <c r="K546" i="53"/>
  <c r="S516" i="53"/>
  <c r="S546" i="53"/>
  <c r="AA516" i="53"/>
  <c r="AA546" i="53"/>
  <c r="K547" i="53"/>
  <c r="K517" i="53"/>
  <c r="S547" i="53"/>
  <c r="S517" i="53"/>
  <c r="G217" i="53"/>
  <c r="AA547" i="53"/>
  <c r="AA517" i="53"/>
  <c r="K548" i="53"/>
  <c r="S518" i="53"/>
  <c r="S548" i="53"/>
  <c r="G218" i="53"/>
  <c r="AA548" i="53"/>
  <c r="AA518" i="53"/>
  <c r="K519" i="53"/>
  <c r="K549" i="53"/>
  <c r="S549" i="53"/>
  <c r="S519" i="53"/>
  <c r="G219" i="53"/>
  <c r="AA549" i="53"/>
  <c r="AA519" i="53"/>
  <c r="S520" i="53"/>
  <c r="S550" i="53"/>
  <c r="AA520" i="53"/>
  <c r="AA550" i="53"/>
  <c r="K551" i="53"/>
  <c r="K521" i="53"/>
  <c r="S521" i="53"/>
  <c r="S551" i="53"/>
  <c r="G221" i="53"/>
  <c r="AA521" i="53"/>
  <c r="AA551" i="53"/>
  <c r="K522" i="53"/>
  <c r="K552" i="53"/>
  <c r="S552" i="53"/>
  <c r="S522" i="53"/>
  <c r="AA522" i="53"/>
  <c r="AA552" i="53"/>
  <c r="K553" i="53"/>
  <c r="K523" i="53"/>
  <c r="S553" i="53"/>
  <c r="S523" i="53"/>
  <c r="G223" i="53"/>
  <c r="AA523" i="53"/>
  <c r="AA553" i="53"/>
  <c r="K554" i="53"/>
  <c r="K524" i="53"/>
  <c r="S524" i="53"/>
  <c r="S554" i="53"/>
  <c r="AA524" i="53"/>
  <c r="AA554" i="53"/>
  <c r="K555" i="53"/>
  <c r="K525" i="53"/>
  <c r="U525" i="53"/>
  <c r="U555" i="53"/>
  <c r="AC555" i="53"/>
  <c r="AC525" i="53"/>
  <c r="M526" i="53"/>
  <c r="M556" i="53"/>
  <c r="U556" i="53"/>
  <c r="U526" i="53"/>
  <c r="G226" i="53"/>
  <c r="AC556" i="53"/>
  <c r="AC526" i="53"/>
  <c r="M557" i="53"/>
  <c r="M527" i="53"/>
  <c r="U527" i="53"/>
  <c r="U557" i="53"/>
  <c r="AC557" i="53"/>
  <c r="AC527" i="53"/>
  <c r="M558" i="53"/>
  <c r="M528" i="53"/>
  <c r="U558" i="53"/>
  <c r="U528" i="53"/>
  <c r="AC558" i="53"/>
  <c r="AC528" i="53"/>
  <c r="M529" i="53"/>
  <c r="M559" i="53"/>
  <c r="U529" i="53"/>
  <c r="U559" i="53"/>
  <c r="AC559" i="53"/>
  <c r="AC529" i="53"/>
  <c r="Q560" i="53"/>
  <c r="Q530" i="53"/>
  <c r="Y560" i="53"/>
  <c r="Y530" i="53"/>
  <c r="I531" i="53"/>
  <c r="I801" i="53" s="1"/>
  <c r="I561" i="53"/>
  <c r="Q531" i="53"/>
  <c r="Q801" i="53" s="1"/>
  <c r="Q561" i="53"/>
  <c r="Y531" i="53"/>
  <c r="Y801" i="53" s="1"/>
  <c r="Y561" i="53"/>
  <c r="I562" i="53"/>
  <c r="I532" i="53"/>
  <c r="I802" i="53" s="1"/>
  <c r="Q562" i="53"/>
  <c r="Q532" i="53"/>
  <c r="Q802" i="53" s="1"/>
  <c r="Z562" i="53"/>
  <c r="Z532" i="53"/>
  <c r="Z802" i="53" s="1"/>
  <c r="J563" i="53"/>
  <c r="J533" i="53"/>
  <c r="J803" i="53" s="1"/>
  <c r="R533" i="53"/>
  <c r="R803" i="53" s="1"/>
  <c r="R563" i="53"/>
  <c r="Z563" i="53"/>
  <c r="Z533" i="53"/>
  <c r="Z803" i="53" s="1"/>
  <c r="J564" i="53"/>
  <c r="J534" i="53"/>
  <c r="J804" i="53" s="1"/>
  <c r="R564" i="53"/>
  <c r="R534" i="53"/>
  <c r="R804" i="53" s="1"/>
  <c r="Z564" i="53"/>
  <c r="Z534" i="53"/>
  <c r="Z804" i="53" s="1"/>
  <c r="J535" i="53"/>
  <c r="J805" i="53" s="1"/>
  <c r="J565" i="53"/>
  <c r="R565" i="53"/>
  <c r="R535" i="53"/>
  <c r="R805" i="53" s="1"/>
  <c r="Z535" i="53"/>
  <c r="Z805" i="53" s="1"/>
  <c r="Z565" i="53"/>
  <c r="M566" i="53"/>
  <c r="M536" i="53"/>
  <c r="M806" i="53" s="1"/>
  <c r="U566" i="53"/>
  <c r="U536" i="53"/>
  <c r="U806" i="53" s="1"/>
  <c r="G236" i="53"/>
  <c r="AC566" i="53"/>
  <c r="AC536" i="53"/>
  <c r="AC806" i="53" s="1"/>
  <c r="M567" i="53"/>
  <c r="M537" i="53"/>
  <c r="M807" i="53" s="1"/>
  <c r="U567" i="53"/>
  <c r="U537" i="53"/>
  <c r="U807" i="53" s="1"/>
  <c r="AC567" i="53"/>
  <c r="AC537" i="53"/>
  <c r="AC807" i="53" s="1"/>
  <c r="M568" i="53"/>
  <c r="M538" i="53"/>
  <c r="M808" i="53" s="1"/>
  <c r="U568" i="53"/>
  <c r="U538" i="53"/>
  <c r="U808" i="53" s="1"/>
  <c r="G238" i="53"/>
  <c r="AC568" i="53"/>
  <c r="AC538" i="53"/>
  <c r="AC808" i="53" s="1"/>
  <c r="M569" i="53"/>
  <c r="M539" i="53"/>
  <c r="M809" i="53" s="1"/>
  <c r="U539" i="53"/>
  <c r="U809" i="53" s="1"/>
  <c r="U569" i="53"/>
  <c r="AC569" i="53"/>
  <c r="AC539" i="53"/>
  <c r="AC809" i="53" s="1"/>
  <c r="M540" i="53"/>
  <c r="M810" i="53" s="1"/>
  <c r="M570" i="53"/>
  <c r="U570" i="53"/>
  <c r="U540" i="53"/>
  <c r="U810" i="53" s="1"/>
  <c r="G240" i="53"/>
  <c r="AC570" i="53"/>
  <c r="AC540" i="53"/>
  <c r="AC810" i="53" s="1"/>
  <c r="R571" i="53"/>
  <c r="R541" i="53"/>
  <c r="R811" i="53" s="1"/>
  <c r="Z571" i="53"/>
  <c r="Z541" i="53"/>
  <c r="Z811" i="53" s="1"/>
  <c r="M574" i="53"/>
  <c r="U574" i="53"/>
  <c r="AC574" i="53"/>
  <c r="P575" i="53"/>
  <c r="X575" i="53"/>
  <c r="H576" i="53"/>
  <c r="P576" i="53"/>
  <c r="X576" i="53"/>
  <c r="H577" i="53"/>
  <c r="P577" i="53"/>
  <c r="X577" i="53"/>
  <c r="H578" i="53"/>
  <c r="P578" i="53"/>
  <c r="X578" i="53"/>
  <c r="H579" i="53"/>
  <c r="P579" i="53"/>
  <c r="X579" i="53"/>
  <c r="P580" i="53"/>
  <c r="X580" i="53"/>
  <c r="H581" i="53"/>
  <c r="P581" i="53"/>
  <c r="X581" i="53"/>
  <c r="H582" i="53"/>
  <c r="P582" i="53"/>
  <c r="X582" i="53"/>
  <c r="H583" i="53"/>
  <c r="P583" i="53"/>
  <c r="X583" i="53"/>
  <c r="H584" i="53"/>
  <c r="P584" i="53"/>
  <c r="X584" i="53"/>
  <c r="H585" i="53"/>
  <c r="R585" i="53"/>
  <c r="Z585" i="53"/>
  <c r="J586" i="53"/>
  <c r="R586" i="53"/>
  <c r="Z586" i="53"/>
  <c r="J587" i="53"/>
  <c r="R587" i="53"/>
  <c r="Z587" i="53"/>
  <c r="K588" i="53"/>
  <c r="S588" i="53"/>
  <c r="AA588" i="53"/>
  <c r="K589" i="53"/>
  <c r="S589" i="53"/>
  <c r="G259" i="53"/>
  <c r="AA589" i="53"/>
  <c r="M590" i="53"/>
  <c r="U590" i="53"/>
  <c r="AC590" i="53"/>
  <c r="M591" i="53"/>
  <c r="U591" i="53"/>
  <c r="AC591" i="53"/>
  <c r="M592" i="53"/>
  <c r="V592" i="53"/>
  <c r="AD592" i="53"/>
  <c r="N593" i="53"/>
  <c r="V593" i="53"/>
  <c r="AD593" i="53"/>
  <c r="N594" i="53"/>
  <c r="V594" i="53"/>
  <c r="AD594" i="53"/>
  <c r="N595" i="53"/>
  <c r="V595" i="53"/>
  <c r="AD595" i="53"/>
  <c r="AD535" i="53"/>
  <c r="N596" i="53"/>
  <c r="V596" i="53"/>
  <c r="AD596" i="53"/>
  <c r="N597" i="53"/>
  <c r="V597" i="53"/>
  <c r="AD597" i="53"/>
  <c r="N598" i="53"/>
  <c r="V598" i="53"/>
  <c r="AD598" i="53"/>
  <c r="O599" i="53"/>
  <c r="W599" i="53"/>
  <c r="AE599" i="53"/>
  <c r="O600" i="53"/>
  <c r="W600" i="53"/>
  <c r="AE600" i="53"/>
  <c r="Q601" i="53"/>
  <c r="Y601" i="53"/>
  <c r="L604" i="53"/>
  <c r="T604" i="53"/>
  <c r="AB604" i="53"/>
  <c r="L605" i="53"/>
  <c r="T605" i="53"/>
  <c r="AB605" i="53"/>
  <c r="L606" i="53"/>
  <c r="T606" i="53"/>
  <c r="AB606" i="53"/>
  <c r="X607" i="53"/>
  <c r="R608" i="53"/>
  <c r="Z608" i="53"/>
  <c r="J609" i="53"/>
  <c r="R609" i="53"/>
  <c r="AA609" i="53"/>
  <c r="K520" i="53"/>
  <c r="K790" i="53" s="1"/>
  <c r="K610" i="53"/>
  <c r="S610" i="53"/>
  <c r="G280" i="53"/>
  <c r="AA610" i="53"/>
  <c r="K611" i="53"/>
  <c r="S611" i="53"/>
  <c r="AA611" i="53"/>
  <c r="K612" i="53"/>
  <c r="S612" i="53"/>
  <c r="G282" i="53"/>
  <c r="AA612" i="53"/>
  <c r="K613" i="53"/>
  <c r="S613" i="53"/>
  <c r="AA613" i="53"/>
  <c r="K614" i="53"/>
  <c r="G284" i="53"/>
  <c r="AA614" i="53"/>
  <c r="Z615" i="53"/>
  <c r="J616" i="53"/>
  <c r="R616" i="53"/>
  <c r="Z616" i="53"/>
  <c r="J617" i="53"/>
  <c r="R617" i="53"/>
  <c r="Z617" i="53"/>
  <c r="J618" i="53"/>
  <c r="R618" i="53"/>
  <c r="Z618" i="53"/>
  <c r="J619" i="53"/>
  <c r="R619" i="53"/>
  <c r="AD619" i="53"/>
  <c r="P620" i="53"/>
  <c r="X620" i="53"/>
  <c r="P621" i="53"/>
  <c r="X621" i="53"/>
  <c r="P622" i="53"/>
  <c r="Z622" i="53"/>
  <c r="J623" i="53"/>
  <c r="R623" i="53"/>
  <c r="Z623" i="53"/>
  <c r="J624" i="53"/>
  <c r="R624" i="53"/>
  <c r="Z624" i="53"/>
  <c r="K625" i="53"/>
  <c r="S625" i="53"/>
  <c r="P626" i="53"/>
  <c r="X626" i="53"/>
  <c r="P627" i="53"/>
  <c r="X627" i="53"/>
  <c r="P628" i="53"/>
  <c r="X628" i="53"/>
  <c r="I629" i="53"/>
  <c r="Q629" i="53"/>
  <c r="Y629" i="53"/>
  <c r="I630" i="53"/>
  <c r="Q630" i="53"/>
  <c r="Y630" i="53"/>
  <c r="I631" i="53"/>
  <c r="Q631" i="53"/>
  <c r="Y631" i="53"/>
  <c r="N664" i="53"/>
  <c r="V664" i="53"/>
  <c r="AD664" i="53"/>
  <c r="U665" i="53"/>
  <c r="AC665" i="53"/>
  <c r="M666" i="53"/>
  <c r="U666" i="53"/>
  <c r="AC666" i="53"/>
  <c r="M667" i="53"/>
  <c r="U667" i="53"/>
  <c r="AC667" i="53"/>
  <c r="L458" i="53"/>
  <c r="L668" i="53"/>
  <c r="T458" i="53"/>
  <c r="T668" i="53"/>
  <c r="AB668" i="53"/>
  <c r="L669" i="53"/>
  <c r="T669" i="53"/>
  <c r="AB669" i="53"/>
  <c r="K670" i="53"/>
  <c r="S670" i="53"/>
  <c r="AA670" i="53"/>
  <c r="J671" i="53"/>
  <c r="R671" i="53"/>
  <c r="Z671" i="53"/>
  <c r="J672" i="53"/>
  <c r="R672" i="53"/>
  <c r="Z672" i="53"/>
  <c r="J673" i="53"/>
  <c r="R673" i="53"/>
  <c r="Z673" i="53"/>
  <c r="J674" i="53"/>
  <c r="R674" i="53"/>
  <c r="Z674" i="53"/>
  <c r="J675" i="53"/>
  <c r="R675" i="53"/>
  <c r="Z675" i="53"/>
  <c r="J676" i="53"/>
  <c r="R676" i="53"/>
  <c r="Z676" i="53"/>
  <c r="I677" i="53"/>
  <c r="Q677" i="53"/>
  <c r="Y677" i="53"/>
  <c r="H678" i="53"/>
  <c r="P678" i="53"/>
  <c r="X678" i="53"/>
  <c r="Y679" i="53"/>
  <c r="I680" i="53"/>
  <c r="Q680" i="53"/>
  <c r="Y680" i="53"/>
  <c r="I681" i="53"/>
  <c r="Q681" i="53"/>
  <c r="Y681" i="53"/>
  <c r="H682" i="53"/>
  <c r="P682" i="53"/>
  <c r="Y682" i="53"/>
  <c r="H683" i="53"/>
  <c r="P683" i="53"/>
  <c r="X683" i="53"/>
  <c r="H684" i="53"/>
  <c r="P684" i="53"/>
  <c r="X684" i="53"/>
  <c r="H685" i="53"/>
  <c r="P685" i="53"/>
  <c r="X685" i="53"/>
  <c r="H686" i="53"/>
  <c r="P686" i="53"/>
  <c r="X686" i="53"/>
  <c r="H687" i="53"/>
  <c r="P687" i="53"/>
  <c r="X687" i="53"/>
  <c r="H688" i="53"/>
  <c r="P688" i="53"/>
  <c r="X688" i="53"/>
  <c r="H689" i="53"/>
  <c r="P689" i="53"/>
  <c r="X689" i="53"/>
  <c r="AF689" i="53"/>
  <c r="O690" i="53"/>
  <c r="W690" i="53"/>
  <c r="AE690" i="53"/>
  <c r="N691" i="53"/>
  <c r="V691" i="53"/>
  <c r="Q694" i="53"/>
  <c r="Y694" i="53"/>
  <c r="H695" i="53"/>
  <c r="P695" i="53"/>
  <c r="Y695" i="53"/>
  <c r="J696" i="53"/>
  <c r="R696" i="53"/>
  <c r="Z696" i="53"/>
  <c r="K697" i="53"/>
  <c r="S697" i="53"/>
  <c r="G367" i="53"/>
  <c r="AA697" i="53"/>
  <c r="K699" i="53"/>
  <c r="S699" i="53"/>
  <c r="G369" i="53"/>
  <c r="AA699" i="53"/>
  <c r="L700" i="53"/>
  <c r="T700" i="53"/>
  <c r="AB700" i="53"/>
  <c r="K701" i="53"/>
  <c r="S701" i="53"/>
  <c r="G371" i="53"/>
  <c r="AA701" i="53"/>
  <c r="J702" i="53"/>
  <c r="R702" i="53"/>
  <c r="Z702" i="53"/>
  <c r="J703" i="53"/>
  <c r="R703" i="53"/>
  <c r="Z703" i="53"/>
  <c r="J704" i="53"/>
  <c r="R704" i="53"/>
  <c r="Z704" i="53"/>
  <c r="R705" i="53"/>
  <c r="K706" i="53"/>
  <c r="S706" i="53"/>
  <c r="AA706" i="53"/>
  <c r="J707" i="53"/>
  <c r="R707" i="53"/>
  <c r="Z707" i="53"/>
  <c r="K468" i="53"/>
  <c r="K708" i="53"/>
  <c r="S708" i="53"/>
  <c r="G378" i="53"/>
  <c r="AA708" i="53"/>
  <c r="Y709" i="53"/>
  <c r="J710" i="53"/>
  <c r="R710" i="53"/>
  <c r="Z710" i="53"/>
  <c r="J711" i="53"/>
  <c r="R711" i="53"/>
  <c r="Z711" i="53"/>
  <c r="I472" i="53"/>
  <c r="I772" i="53" s="1"/>
  <c r="I712" i="53"/>
  <c r="Q712" i="53"/>
  <c r="AC712" i="53"/>
  <c r="AC472" i="53"/>
  <c r="L713" i="53"/>
  <c r="T713" i="53"/>
  <c r="AB713" i="53"/>
  <c r="L714" i="53"/>
  <c r="T714" i="53"/>
  <c r="AB714" i="53"/>
  <c r="L715" i="53"/>
  <c r="T715" i="53"/>
  <c r="AB715" i="53"/>
  <c r="K716" i="53"/>
  <c r="S716" i="53"/>
  <c r="G386" i="53"/>
  <c r="AA716" i="53"/>
  <c r="K717" i="53"/>
  <c r="S717" i="53"/>
  <c r="G387" i="53"/>
  <c r="AA717" i="53"/>
  <c r="J718" i="53"/>
  <c r="R718" i="53"/>
  <c r="Z718" i="53"/>
  <c r="K719" i="53"/>
  <c r="W719" i="53"/>
  <c r="AE719" i="53"/>
  <c r="O720" i="53"/>
  <c r="W720" i="53"/>
  <c r="AE720" i="53"/>
  <c r="O721" i="53"/>
  <c r="Y721" i="53"/>
  <c r="M454" i="53"/>
  <c r="M724" i="53"/>
  <c r="U454" i="53"/>
  <c r="U724" i="53"/>
  <c r="AC724" i="53"/>
  <c r="AC454" i="53"/>
  <c r="L455" i="53"/>
  <c r="L725" i="53"/>
  <c r="T455" i="53"/>
  <c r="T725" i="53"/>
  <c r="AB455" i="53"/>
  <c r="AB725" i="53"/>
  <c r="L726" i="53"/>
  <c r="L456" i="53"/>
  <c r="T456" i="53"/>
  <c r="T726" i="53"/>
  <c r="AB456" i="53"/>
  <c r="AB726" i="53"/>
  <c r="L457" i="53"/>
  <c r="L727" i="53"/>
  <c r="T457" i="53"/>
  <c r="T727" i="53"/>
  <c r="AB457" i="53"/>
  <c r="AB727" i="53"/>
  <c r="AA458" i="53"/>
  <c r="AA728" i="53"/>
  <c r="K459" i="53"/>
  <c r="K729" i="53"/>
  <c r="S459" i="53"/>
  <c r="S729" i="53"/>
  <c r="G399" i="53"/>
  <c r="AA459" i="53"/>
  <c r="AA729" i="53"/>
  <c r="J460" i="53"/>
  <c r="J730" i="53"/>
  <c r="R460" i="53"/>
  <c r="R730" i="53"/>
  <c r="Z460" i="53"/>
  <c r="Z730" i="53"/>
  <c r="I461" i="53"/>
  <c r="I731" i="53"/>
  <c r="Q461" i="53"/>
  <c r="Q731" i="53"/>
  <c r="Y461" i="53"/>
  <c r="Y731" i="53"/>
  <c r="I462" i="53"/>
  <c r="I732" i="53"/>
  <c r="Q462" i="53"/>
  <c r="Q732" i="53"/>
  <c r="Y462" i="53"/>
  <c r="Y732" i="53"/>
  <c r="I463" i="53"/>
  <c r="I733" i="53"/>
  <c r="Q463" i="53"/>
  <c r="Q733" i="53"/>
  <c r="Y463" i="53"/>
  <c r="Y733" i="53"/>
  <c r="G20" i="53"/>
  <c r="AB500" i="53"/>
  <c r="G500" i="53" s="1"/>
  <c r="G165" i="53"/>
  <c r="AD705" i="53"/>
  <c r="V490" i="53"/>
  <c r="AD490" i="53"/>
  <c r="X495" i="53"/>
  <c r="M500" i="53"/>
  <c r="U500" i="53"/>
  <c r="AC500" i="53"/>
  <c r="M501" i="53"/>
  <c r="U501" i="53"/>
  <c r="AC501" i="53"/>
  <c r="L502" i="53"/>
  <c r="T502" i="53"/>
  <c r="G22" i="53"/>
  <c r="AB502" i="53"/>
  <c r="K503" i="53"/>
  <c r="S503" i="53"/>
  <c r="G23" i="53"/>
  <c r="AA503" i="53"/>
  <c r="K504" i="53"/>
  <c r="S504" i="53"/>
  <c r="AA504" i="53"/>
  <c r="K505" i="53"/>
  <c r="S505" i="53"/>
  <c r="AA505" i="53"/>
  <c r="N571" i="53"/>
  <c r="N511" i="53"/>
  <c r="G64" i="53"/>
  <c r="G69" i="53"/>
  <c r="G117" i="53"/>
  <c r="AC657" i="53"/>
  <c r="G657" i="53" s="1"/>
  <c r="O661" i="53"/>
  <c r="G145" i="53"/>
  <c r="G147" i="53"/>
  <c r="G149" i="53"/>
  <c r="G150" i="53"/>
  <c r="H425" i="53"/>
  <c r="H428" i="53"/>
  <c r="H698" i="53"/>
  <c r="P428" i="53"/>
  <c r="P698" i="53"/>
  <c r="G162" i="53"/>
  <c r="G164" i="53"/>
  <c r="G166" i="53"/>
  <c r="N438" i="53"/>
  <c r="G174" i="53"/>
  <c r="G180" i="53"/>
  <c r="K424" i="53"/>
  <c r="S424" i="53"/>
  <c r="AA424" i="53"/>
  <c r="R425" i="53"/>
  <c r="Z425" i="53"/>
  <c r="J426" i="53"/>
  <c r="R426" i="53"/>
  <c r="Z426" i="53"/>
  <c r="J427" i="53"/>
  <c r="R427" i="53"/>
  <c r="Z427" i="53"/>
  <c r="Y428" i="53"/>
  <c r="I429" i="53"/>
  <c r="Q429" i="53"/>
  <c r="Y429" i="53"/>
  <c r="H430" i="53"/>
  <c r="P430" i="53"/>
  <c r="X430" i="53"/>
  <c r="AF430" i="53"/>
  <c r="O431" i="53"/>
  <c r="W431" i="53"/>
  <c r="AE431" i="53"/>
  <c r="O432" i="53"/>
  <c r="W432" i="53"/>
  <c r="AE432" i="53"/>
  <c r="O433" i="53"/>
  <c r="W433" i="53"/>
  <c r="AE433" i="53"/>
  <c r="O434" i="53"/>
  <c r="W434" i="53"/>
  <c r="AE434" i="53"/>
  <c r="O435" i="53"/>
  <c r="W435" i="53"/>
  <c r="AE435" i="53"/>
  <c r="O436" i="53"/>
  <c r="W436" i="53"/>
  <c r="AE436" i="53"/>
  <c r="N437" i="53"/>
  <c r="V437" i="53"/>
  <c r="AD437" i="53"/>
  <c r="T438" i="53"/>
  <c r="AB438" i="53"/>
  <c r="L439" i="53"/>
  <c r="T439" i="53"/>
  <c r="AB439" i="53"/>
  <c r="T440" i="53"/>
  <c r="AB440" i="53"/>
  <c r="L441" i="53"/>
  <c r="T441" i="53"/>
  <c r="AB441" i="53"/>
  <c r="K442" i="53"/>
  <c r="K742" i="53"/>
  <c r="S442" i="53"/>
  <c r="AA442" i="53"/>
  <c r="L443" i="53"/>
  <c r="T443" i="53"/>
  <c r="AB443" i="53"/>
  <c r="L444" i="53"/>
  <c r="T444" i="53"/>
  <c r="AB444" i="53"/>
  <c r="L445" i="53"/>
  <c r="T445" i="53"/>
  <c r="AB445" i="53"/>
  <c r="K446" i="53"/>
  <c r="S446" i="53"/>
  <c r="AA446" i="53"/>
  <c r="K447" i="53"/>
  <c r="S447" i="53"/>
  <c r="G207" i="53"/>
  <c r="AA447" i="53"/>
  <c r="K448" i="53"/>
  <c r="S448" i="53"/>
  <c r="AA448" i="53"/>
  <c r="K449" i="53"/>
  <c r="S449" i="53"/>
  <c r="G209" i="53"/>
  <c r="AA449" i="53"/>
  <c r="J450" i="53"/>
  <c r="R450" i="53"/>
  <c r="Z450" i="53"/>
  <c r="I451" i="53"/>
  <c r="Q451" i="53"/>
  <c r="Y451" i="53"/>
  <c r="L544" i="53"/>
  <c r="L514" i="53"/>
  <c r="L784" i="53" s="1"/>
  <c r="T544" i="53"/>
  <c r="T514" i="53"/>
  <c r="T784" i="53" s="1"/>
  <c r="AB544" i="53"/>
  <c r="AB514" i="53"/>
  <c r="AB784" i="53" s="1"/>
  <c r="L515" i="53"/>
  <c r="L785" i="53" s="1"/>
  <c r="L545" i="53"/>
  <c r="T545" i="53"/>
  <c r="T515" i="53"/>
  <c r="T785" i="53" s="1"/>
  <c r="AB515" i="53"/>
  <c r="AB785" i="53" s="1"/>
  <c r="AB545" i="53"/>
  <c r="L546" i="53"/>
  <c r="L516" i="53"/>
  <c r="L786" i="53" s="1"/>
  <c r="T546" i="53"/>
  <c r="T516" i="53"/>
  <c r="T786" i="53" s="1"/>
  <c r="AB516" i="53"/>
  <c r="AB786" i="53" s="1"/>
  <c r="AB546" i="53"/>
  <c r="L517" i="53"/>
  <c r="L787" i="53" s="1"/>
  <c r="L547" i="53"/>
  <c r="T517" i="53"/>
  <c r="T787" i="53" s="1"/>
  <c r="T547" i="53"/>
  <c r="AB547" i="53"/>
  <c r="AB517" i="53"/>
  <c r="AB787" i="53" s="1"/>
  <c r="L548" i="53"/>
  <c r="T518" i="53"/>
  <c r="T788" i="53" s="1"/>
  <c r="T548" i="53"/>
  <c r="AB548" i="53"/>
  <c r="AB518" i="53"/>
  <c r="AB788" i="53" s="1"/>
  <c r="L519" i="53"/>
  <c r="L789" i="53" s="1"/>
  <c r="L549" i="53"/>
  <c r="T519" i="53"/>
  <c r="T789" i="53" s="1"/>
  <c r="T549" i="53"/>
  <c r="AB519" i="53"/>
  <c r="AB789" i="53" s="1"/>
  <c r="AB549" i="53"/>
  <c r="T550" i="53"/>
  <c r="T520" i="53"/>
  <c r="T790" i="53" s="1"/>
  <c r="AB550" i="53"/>
  <c r="AB520" i="53"/>
  <c r="AB790" i="53" s="1"/>
  <c r="L551" i="53"/>
  <c r="L521" i="53"/>
  <c r="L791" i="53" s="1"/>
  <c r="T521" i="53"/>
  <c r="T791" i="53" s="1"/>
  <c r="T551" i="53"/>
  <c r="AB521" i="53"/>
  <c r="AB791" i="53" s="1"/>
  <c r="AB551" i="53"/>
  <c r="L552" i="53"/>
  <c r="L522" i="53"/>
  <c r="L792" i="53" s="1"/>
  <c r="T552" i="53"/>
  <c r="T522" i="53"/>
  <c r="T792" i="53" s="1"/>
  <c r="AB522" i="53"/>
  <c r="AB792" i="53" s="1"/>
  <c r="AB552" i="53"/>
  <c r="L523" i="53"/>
  <c r="L793" i="53" s="1"/>
  <c r="L553" i="53"/>
  <c r="T553" i="53"/>
  <c r="T523" i="53"/>
  <c r="T793" i="53" s="1"/>
  <c r="AB523" i="53"/>
  <c r="AB793" i="53" s="1"/>
  <c r="AB553" i="53"/>
  <c r="L524" i="53"/>
  <c r="L794" i="53" s="1"/>
  <c r="L554" i="53"/>
  <c r="T524" i="53"/>
  <c r="T794" i="53" s="1"/>
  <c r="T554" i="53"/>
  <c r="AB554" i="53"/>
  <c r="AB524" i="53"/>
  <c r="AB794" i="53" s="1"/>
  <c r="L525" i="53"/>
  <c r="L795" i="53" s="1"/>
  <c r="L555" i="53"/>
  <c r="V555" i="53"/>
  <c r="V525" i="53"/>
  <c r="V795" i="53" s="1"/>
  <c r="AD525" i="53"/>
  <c r="AD795" i="53" s="1"/>
  <c r="AD555" i="53"/>
  <c r="N556" i="53"/>
  <c r="N526" i="53"/>
  <c r="N796" i="53" s="1"/>
  <c r="V526" i="53"/>
  <c r="V796" i="53" s="1"/>
  <c r="V556" i="53"/>
  <c r="AD556" i="53"/>
  <c r="AD526" i="53"/>
  <c r="AD796" i="53" s="1"/>
  <c r="N527" i="53"/>
  <c r="N797" i="53" s="1"/>
  <c r="N557" i="53"/>
  <c r="V527" i="53"/>
  <c r="V797" i="53" s="1"/>
  <c r="V557" i="53"/>
  <c r="AD527" i="53"/>
  <c r="AD797" i="53" s="1"/>
  <c r="AD557" i="53"/>
  <c r="N558" i="53"/>
  <c r="N528" i="53"/>
  <c r="N798" i="53" s="1"/>
  <c r="V528" i="53"/>
  <c r="V798" i="53" s="1"/>
  <c r="V558" i="53"/>
  <c r="AD558" i="53"/>
  <c r="AD528" i="53"/>
  <c r="AD798" i="53" s="1"/>
  <c r="N529" i="53"/>
  <c r="N799" i="53" s="1"/>
  <c r="N559" i="53"/>
  <c r="V529" i="53"/>
  <c r="V799" i="53" s="1"/>
  <c r="V559" i="53"/>
  <c r="AD529" i="53"/>
  <c r="AD799" i="53" s="1"/>
  <c r="AD559" i="53"/>
  <c r="R560" i="53"/>
  <c r="R530" i="53"/>
  <c r="R800" i="53" s="1"/>
  <c r="Z560" i="53"/>
  <c r="Z530" i="53"/>
  <c r="Z800" i="53" s="1"/>
  <c r="J561" i="53"/>
  <c r="J531" i="53"/>
  <c r="R531" i="53"/>
  <c r="R561" i="53"/>
  <c r="Z561" i="53"/>
  <c r="Z531" i="53"/>
  <c r="J532" i="53"/>
  <c r="J802" i="53" s="1"/>
  <c r="J562" i="53"/>
  <c r="S532" i="53"/>
  <c r="S802" i="53" s="1"/>
  <c r="S562" i="53"/>
  <c r="AA532" i="53"/>
  <c r="AA562" i="53"/>
  <c r="K563" i="53"/>
  <c r="K533" i="53"/>
  <c r="K803" i="53" s="1"/>
  <c r="S563" i="53"/>
  <c r="S533" i="53"/>
  <c r="S803" i="53" s="1"/>
  <c r="G233" i="53"/>
  <c r="AA533" i="53"/>
  <c r="AA563" i="53"/>
  <c r="K534" i="53"/>
  <c r="K804" i="53" s="1"/>
  <c r="K564" i="53"/>
  <c r="S564" i="53"/>
  <c r="S534" i="53"/>
  <c r="AA564" i="53"/>
  <c r="AA534" i="53"/>
  <c r="K565" i="53"/>
  <c r="K535" i="53"/>
  <c r="K805" i="53" s="1"/>
  <c r="S535" i="53"/>
  <c r="S805" i="53" s="1"/>
  <c r="S565" i="53"/>
  <c r="G235" i="53"/>
  <c r="AA565" i="53"/>
  <c r="AA535" i="53"/>
  <c r="N566" i="53"/>
  <c r="N536" i="53"/>
  <c r="N806" i="53" s="1"/>
  <c r="V566" i="53"/>
  <c r="V536" i="53"/>
  <c r="V806" i="53" s="1"/>
  <c r="AD566" i="53"/>
  <c r="AD536" i="53"/>
  <c r="AD806" i="53" s="1"/>
  <c r="N537" i="53"/>
  <c r="N807" i="53" s="1"/>
  <c r="N567" i="53"/>
  <c r="V567" i="53"/>
  <c r="V537" i="53"/>
  <c r="V807" i="53" s="1"/>
  <c r="AD537" i="53"/>
  <c r="AD807" i="53" s="1"/>
  <c r="AD567" i="53"/>
  <c r="N538" i="53"/>
  <c r="N808" i="53" s="1"/>
  <c r="N568" i="53"/>
  <c r="V568" i="53"/>
  <c r="V538" i="53"/>
  <c r="V808" i="53" s="1"/>
  <c r="AD568" i="53"/>
  <c r="AD538" i="53"/>
  <c r="AD808" i="53" s="1"/>
  <c r="N539" i="53"/>
  <c r="N809" i="53" s="1"/>
  <c r="N569" i="53"/>
  <c r="V539" i="53"/>
  <c r="V809" i="53" s="1"/>
  <c r="V569" i="53"/>
  <c r="AD539" i="53"/>
  <c r="AD809" i="53" s="1"/>
  <c r="AD569" i="53"/>
  <c r="N570" i="53"/>
  <c r="N540" i="53"/>
  <c r="N810" i="53" s="1"/>
  <c r="V570" i="53"/>
  <c r="V540" i="53"/>
  <c r="V810" i="53" s="1"/>
  <c r="AD570" i="53"/>
  <c r="AD540" i="53"/>
  <c r="AD810" i="53" s="1"/>
  <c r="S571" i="53"/>
  <c r="S541" i="53"/>
  <c r="S811" i="53" s="1"/>
  <c r="G241" i="53"/>
  <c r="AA571" i="53"/>
  <c r="AA541" i="53"/>
  <c r="N574" i="53"/>
  <c r="V574" i="53"/>
  <c r="M571" i="53"/>
  <c r="M511" i="53"/>
  <c r="O698" i="53"/>
  <c r="O428" i="53"/>
  <c r="O484" i="53"/>
  <c r="O491" i="53"/>
  <c r="I496" i="53"/>
  <c r="Z497" i="53"/>
  <c r="AC502" i="53"/>
  <c r="T503" i="53"/>
  <c r="O506" i="53"/>
  <c r="AE506" i="53"/>
  <c r="G53" i="53"/>
  <c r="G55" i="53"/>
  <c r="G57" i="53"/>
  <c r="G59" i="53"/>
  <c r="G76" i="53"/>
  <c r="G80" i="53"/>
  <c r="G83" i="53"/>
  <c r="G88" i="53"/>
  <c r="Q645" i="53"/>
  <c r="AF441" i="53"/>
  <c r="AF651" i="53"/>
  <c r="G124" i="53"/>
  <c r="I425" i="53"/>
  <c r="I428" i="53"/>
  <c r="I698" i="53"/>
  <c r="Q428" i="53"/>
  <c r="Q698" i="53"/>
  <c r="G168" i="53"/>
  <c r="L424" i="53"/>
  <c r="T424" i="53"/>
  <c r="AB424" i="53"/>
  <c r="S425" i="53"/>
  <c r="G185" i="53"/>
  <c r="AA425" i="53"/>
  <c r="K426" i="53"/>
  <c r="S426" i="53"/>
  <c r="AA426" i="53"/>
  <c r="K427" i="53"/>
  <c r="S427" i="53"/>
  <c r="G187" i="53"/>
  <c r="AA427" i="53"/>
  <c r="Z428" i="53"/>
  <c r="J429" i="53"/>
  <c r="R429" i="53"/>
  <c r="Z429" i="53"/>
  <c r="I430" i="53"/>
  <c r="Q430" i="53"/>
  <c r="Y430" i="53"/>
  <c r="H431" i="53"/>
  <c r="P431" i="53"/>
  <c r="X431" i="53"/>
  <c r="H432" i="53"/>
  <c r="P432" i="53"/>
  <c r="X432" i="53"/>
  <c r="H433" i="53"/>
  <c r="P433" i="53"/>
  <c r="X433" i="53"/>
  <c r="H434" i="53"/>
  <c r="P434" i="53"/>
  <c r="X434" i="53"/>
  <c r="H435" i="53"/>
  <c r="P435" i="53"/>
  <c r="X435" i="53"/>
  <c r="H436" i="53"/>
  <c r="P436" i="53"/>
  <c r="X436" i="53"/>
  <c r="AF436" i="53"/>
  <c r="O437" i="53"/>
  <c r="W437" i="53"/>
  <c r="AE437" i="53"/>
  <c r="U438" i="53"/>
  <c r="AC438" i="53"/>
  <c r="M439" i="53"/>
  <c r="U439" i="53"/>
  <c r="AC439" i="53"/>
  <c r="M440" i="53"/>
  <c r="U440" i="53"/>
  <c r="AC440" i="53"/>
  <c r="M441" i="53"/>
  <c r="U441" i="53"/>
  <c r="AC441" i="53"/>
  <c r="L442" i="53"/>
  <c r="L742" i="53"/>
  <c r="T442" i="53"/>
  <c r="T742" i="53"/>
  <c r="AB442" i="53"/>
  <c r="M443" i="53"/>
  <c r="U443" i="53"/>
  <c r="AC443" i="53"/>
  <c r="M444" i="53"/>
  <c r="U444" i="53"/>
  <c r="AC444" i="53"/>
  <c r="M445" i="53"/>
  <c r="U445" i="53"/>
  <c r="AC445" i="53"/>
  <c r="L446" i="53"/>
  <c r="T446" i="53"/>
  <c r="AB446" i="53"/>
  <c r="L447" i="53"/>
  <c r="T447" i="53"/>
  <c r="AB447" i="53"/>
  <c r="L448" i="53"/>
  <c r="T448" i="53"/>
  <c r="AB448" i="53"/>
  <c r="L449" i="53"/>
  <c r="T449" i="53"/>
  <c r="AB449" i="53"/>
  <c r="K450" i="53"/>
  <c r="S450" i="53"/>
  <c r="AA450" i="53"/>
  <c r="J451" i="53"/>
  <c r="Z451" i="53"/>
  <c r="M514" i="53"/>
  <c r="M784" i="53" s="1"/>
  <c r="M544" i="53"/>
  <c r="U544" i="53"/>
  <c r="U514" i="53"/>
  <c r="U784" i="53" s="1"/>
  <c r="G214" i="53"/>
  <c r="AC544" i="53"/>
  <c r="AC514" i="53"/>
  <c r="AC784" i="53" s="1"/>
  <c r="M515" i="53"/>
  <c r="M785" i="53" s="1"/>
  <c r="M545" i="53"/>
  <c r="U515" i="53"/>
  <c r="U785" i="53" s="1"/>
  <c r="U545" i="53"/>
  <c r="AC545" i="53"/>
  <c r="AC515" i="53"/>
  <c r="AC785" i="53" s="1"/>
  <c r="M546" i="53"/>
  <c r="M516" i="53"/>
  <c r="M786" i="53" s="1"/>
  <c r="U546" i="53"/>
  <c r="U516" i="53"/>
  <c r="U786" i="53" s="1"/>
  <c r="G216" i="53"/>
  <c r="AC546" i="53"/>
  <c r="AC516" i="53"/>
  <c r="AC786" i="53" s="1"/>
  <c r="M517" i="53"/>
  <c r="M787" i="53" s="1"/>
  <c r="M547" i="53"/>
  <c r="U517" i="53"/>
  <c r="U787" i="53" s="1"/>
  <c r="U547" i="53"/>
  <c r="AC547" i="53"/>
  <c r="AC517" i="53"/>
  <c r="AC787" i="53" s="1"/>
  <c r="M548" i="53"/>
  <c r="U548" i="53"/>
  <c r="U518" i="53"/>
  <c r="U788" i="53" s="1"/>
  <c r="AC548" i="53"/>
  <c r="AC518" i="53"/>
  <c r="AC788" i="53" s="1"/>
  <c r="M519" i="53"/>
  <c r="M789" i="53" s="1"/>
  <c r="M549" i="53"/>
  <c r="U549" i="53"/>
  <c r="U519" i="53"/>
  <c r="U789" i="53" s="1"/>
  <c r="AC549" i="53"/>
  <c r="AC519" i="53"/>
  <c r="AC789" i="53" s="1"/>
  <c r="U520" i="53"/>
  <c r="U790" i="53" s="1"/>
  <c r="U550" i="53"/>
  <c r="G220" i="53"/>
  <c r="AC550" i="53"/>
  <c r="AC520" i="53"/>
  <c r="AC790" i="53" s="1"/>
  <c r="M521" i="53"/>
  <c r="M791" i="53" s="1"/>
  <c r="M551" i="53"/>
  <c r="U521" i="53"/>
  <c r="U791" i="53" s="1"/>
  <c r="U551" i="53"/>
  <c r="AC551" i="53"/>
  <c r="AC521" i="53"/>
  <c r="AC791" i="53" s="1"/>
  <c r="M552" i="53"/>
  <c r="M522" i="53"/>
  <c r="M792" i="53" s="1"/>
  <c r="U552" i="53"/>
  <c r="U522" i="53"/>
  <c r="U792" i="53" s="1"/>
  <c r="G222" i="53"/>
  <c r="AC552" i="53"/>
  <c r="AC522" i="53"/>
  <c r="AC792" i="53" s="1"/>
  <c r="M523" i="53"/>
  <c r="M793" i="53" s="1"/>
  <c r="M553" i="53"/>
  <c r="U523" i="53"/>
  <c r="U793" i="53" s="1"/>
  <c r="U553" i="53"/>
  <c r="AC553" i="53"/>
  <c r="AC523" i="53"/>
  <c r="AC793" i="53" s="1"/>
  <c r="M524" i="53"/>
  <c r="M794" i="53" s="1"/>
  <c r="M554" i="53"/>
  <c r="U554" i="53"/>
  <c r="U524" i="53"/>
  <c r="U794" i="53" s="1"/>
  <c r="G224" i="53"/>
  <c r="AC554" i="53"/>
  <c r="AC524" i="53"/>
  <c r="AC794" i="53" s="1"/>
  <c r="M525" i="53"/>
  <c r="M795" i="53" s="1"/>
  <c r="M555" i="53"/>
  <c r="W555" i="53"/>
  <c r="W525" i="53"/>
  <c r="W795" i="53" s="1"/>
  <c r="AE525" i="53"/>
  <c r="AE795" i="53" s="1"/>
  <c r="AE555" i="53"/>
  <c r="O526" i="53"/>
  <c r="O796" i="53" s="1"/>
  <c r="O556" i="53"/>
  <c r="W526" i="53"/>
  <c r="W796" i="53" s="1"/>
  <c r="W556" i="53"/>
  <c r="AE556" i="53"/>
  <c r="AE526" i="53"/>
  <c r="AE796" i="53" s="1"/>
  <c r="O557" i="53"/>
  <c r="O527" i="53"/>
  <c r="O797" i="53" s="1"/>
  <c r="W557" i="53"/>
  <c r="W527" i="53"/>
  <c r="W797" i="53" s="1"/>
  <c r="AE527" i="53"/>
  <c r="AE797" i="53" s="1"/>
  <c r="AE557" i="53"/>
  <c r="O528" i="53"/>
  <c r="O798" i="53" s="1"/>
  <c r="O558" i="53"/>
  <c r="W558" i="53"/>
  <c r="W528" i="53"/>
  <c r="W798" i="53" s="1"/>
  <c r="AE528" i="53"/>
  <c r="AE798" i="53" s="1"/>
  <c r="AE558" i="53"/>
  <c r="O559" i="53"/>
  <c r="O529" i="53"/>
  <c r="O799" i="53" s="1"/>
  <c r="W559" i="53"/>
  <c r="W529" i="53"/>
  <c r="W799" i="53" s="1"/>
  <c r="AE529" i="53"/>
  <c r="AE799" i="53" s="1"/>
  <c r="AE559" i="53"/>
  <c r="S530" i="53"/>
  <c r="S800" i="53" s="1"/>
  <c r="S560" i="53"/>
  <c r="AA560" i="53"/>
  <c r="AA530" i="53"/>
  <c r="K561" i="53"/>
  <c r="K531" i="53"/>
  <c r="K801" i="53" s="1"/>
  <c r="S561" i="53"/>
  <c r="S531" i="53"/>
  <c r="S801" i="53" s="1"/>
  <c r="G231" i="53"/>
  <c r="AA531" i="53"/>
  <c r="AA561" i="53"/>
  <c r="K532" i="53"/>
  <c r="K802" i="53" s="1"/>
  <c r="K562" i="53"/>
  <c r="T562" i="53"/>
  <c r="T532" i="53"/>
  <c r="T802" i="53" s="1"/>
  <c r="AB532" i="53"/>
  <c r="AB802" i="53" s="1"/>
  <c r="AB562" i="53"/>
  <c r="L533" i="53"/>
  <c r="L563" i="53"/>
  <c r="T533" i="53"/>
  <c r="T803" i="53" s="1"/>
  <c r="T563" i="53"/>
  <c r="AB533" i="53"/>
  <c r="AB563" i="53"/>
  <c r="L534" i="53"/>
  <c r="L804" i="53" s="1"/>
  <c r="L564" i="53"/>
  <c r="T564" i="53"/>
  <c r="T534" i="53"/>
  <c r="T804" i="53" s="1"/>
  <c r="AB564" i="53"/>
  <c r="AB534" i="53"/>
  <c r="L565" i="53"/>
  <c r="L535" i="53"/>
  <c r="L805" i="53" s="1"/>
  <c r="T565" i="53"/>
  <c r="T535" i="53"/>
  <c r="T805" i="53" s="1"/>
  <c r="AB535" i="53"/>
  <c r="O536" i="53"/>
  <c r="O806" i="53" s="1"/>
  <c r="O566" i="53"/>
  <c r="W566" i="53"/>
  <c r="W536" i="53"/>
  <c r="AE566" i="53"/>
  <c r="AE536" i="53"/>
  <c r="O567" i="53"/>
  <c r="O537" i="53"/>
  <c r="O807" i="53" s="1"/>
  <c r="W567" i="53"/>
  <c r="W537" i="53"/>
  <c r="W807" i="53" s="1"/>
  <c r="AE537" i="53"/>
  <c r="AE807" i="53" s="1"/>
  <c r="AE567" i="53"/>
  <c r="O568" i="53"/>
  <c r="O538" i="53"/>
  <c r="O808" i="53" s="1"/>
  <c r="W538" i="53"/>
  <c r="W808" i="53" s="1"/>
  <c r="W568" i="53"/>
  <c r="AE568" i="53"/>
  <c r="AE538" i="53"/>
  <c r="AE808" i="53" s="1"/>
  <c r="O539" i="53"/>
  <c r="O809" i="53" s="1"/>
  <c r="O569" i="53"/>
  <c r="W569" i="53"/>
  <c r="W539" i="53"/>
  <c r="W809" i="53" s="1"/>
  <c r="AE569" i="53"/>
  <c r="AE539" i="53"/>
  <c r="AE809" i="53" s="1"/>
  <c r="O540" i="53"/>
  <c r="O810" i="53" s="1"/>
  <c r="O570" i="53"/>
  <c r="W570" i="53"/>
  <c r="W540" i="53"/>
  <c r="W810" i="53" s="1"/>
  <c r="AE570" i="53"/>
  <c r="AE540" i="53"/>
  <c r="AE810" i="53" s="1"/>
  <c r="T571" i="53"/>
  <c r="T541" i="53"/>
  <c r="T811" i="53" s="1"/>
  <c r="AB571" i="53"/>
  <c r="AB541" i="53"/>
  <c r="AB811" i="53" s="1"/>
  <c r="O574" i="53"/>
  <c r="W574" i="53"/>
  <c r="AE574" i="53"/>
  <c r="R575" i="53"/>
  <c r="Z575" i="53"/>
  <c r="J576" i="53"/>
  <c r="R576" i="53"/>
  <c r="Z576" i="53"/>
  <c r="J577" i="53"/>
  <c r="R577" i="53"/>
  <c r="Z577" i="53"/>
  <c r="J578" i="53"/>
  <c r="R578" i="53"/>
  <c r="Z578" i="53"/>
  <c r="J579" i="53"/>
  <c r="R579" i="53"/>
  <c r="Z579" i="53"/>
  <c r="R580" i="53"/>
  <c r="Z580" i="53"/>
  <c r="J581" i="53"/>
  <c r="R581" i="53"/>
  <c r="Z581" i="53"/>
  <c r="J582" i="53"/>
  <c r="R582" i="53"/>
  <c r="Z582" i="53"/>
  <c r="J583" i="53"/>
  <c r="R583" i="53"/>
  <c r="Z583" i="53"/>
  <c r="J584" i="53"/>
  <c r="R584" i="53"/>
  <c r="Z584" i="53"/>
  <c r="J585" i="53"/>
  <c r="T585" i="53"/>
  <c r="AB585" i="53"/>
  <c r="L586" i="53"/>
  <c r="T586" i="53"/>
  <c r="G256" i="53"/>
  <c r="AB586" i="53"/>
  <c r="L587" i="53"/>
  <c r="T587" i="53"/>
  <c r="AB587" i="53"/>
  <c r="M588" i="53"/>
  <c r="U588" i="53"/>
  <c r="AC588" i="53"/>
  <c r="M589" i="53"/>
  <c r="U589" i="53"/>
  <c r="AC589" i="53"/>
  <c r="O590" i="53"/>
  <c r="W590" i="53"/>
  <c r="AE590" i="53"/>
  <c r="O591" i="53"/>
  <c r="W591" i="53"/>
  <c r="AE591" i="53"/>
  <c r="O592" i="53"/>
  <c r="X592" i="53"/>
  <c r="H593" i="53"/>
  <c r="P593" i="53"/>
  <c r="X593" i="53"/>
  <c r="H594" i="53"/>
  <c r="P594" i="53"/>
  <c r="X594" i="53"/>
  <c r="H595" i="53"/>
  <c r="P595" i="53"/>
  <c r="X595" i="53"/>
  <c r="H596" i="53"/>
  <c r="P596" i="53"/>
  <c r="X596" i="53"/>
  <c r="H597" i="53"/>
  <c r="P597" i="53"/>
  <c r="X597" i="53"/>
  <c r="H598" i="53"/>
  <c r="P598" i="53"/>
  <c r="X598" i="53"/>
  <c r="I599" i="53"/>
  <c r="Q599" i="53"/>
  <c r="Y599" i="53"/>
  <c r="I600" i="53"/>
  <c r="Q600" i="53"/>
  <c r="Y600" i="53"/>
  <c r="I601" i="53"/>
  <c r="S601" i="53"/>
  <c r="G271" i="53"/>
  <c r="AA601" i="53"/>
  <c r="N604" i="53"/>
  <c r="AD604" i="53"/>
  <c r="N605" i="53"/>
  <c r="V605" i="53"/>
  <c r="AD605" i="53"/>
  <c r="N606" i="53"/>
  <c r="V606" i="53"/>
  <c r="AD606" i="53"/>
  <c r="Z607" i="53"/>
  <c r="T608" i="53"/>
  <c r="AB608" i="53"/>
  <c r="L609" i="53"/>
  <c r="T609" i="53"/>
  <c r="AC609" i="53"/>
  <c r="M610" i="53"/>
  <c r="M520" i="53"/>
  <c r="M790" i="53" s="1"/>
  <c r="U610" i="53"/>
  <c r="AC610" i="53"/>
  <c r="M611" i="53"/>
  <c r="U611" i="53"/>
  <c r="AC611" i="53"/>
  <c r="M612" i="53"/>
  <c r="U612" i="53"/>
  <c r="AC612" i="53"/>
  <c r="M613" i="53"/>
  <c r="U613" i="53"/>
  <c r="AC613" i="53"/>
  <c r="M614" i="53"/>
  <c r="AC614" i="53"/>
  <c r="AB615" i="53"/>
  <c r="L616" i="53"/>
  <c r="T616" i="53"/>
  <c r="AB616" i="53"/>
  <c r="L617" i="53"/>
  <c r="T617" i="53"/>
  <c r="AB617" i="53"/>
  <c r="L618" i="53"/>
  <c r="T618" i="53"/>
  <c r="AB618" i="53"/>
  <c r="L619" i="53"/>
  <c r="X619" i="53"/>
  <c r="J530" i="53"/>
  <c r="J800" i="53" s="1"/>
  <c r="J620" i="53"/>
  <c r="R620" i="53"/>
  <c r="Z620" i="53"/>
  <c r="J621" i="53"/>
  <c r="R621" i="53"/>
  <c r="Z621" i="53"/>
  <c r="J622" i="53"/>
  <c r="R532" i="53"/>
  <c r="R802" i="53" s="1"/>
  <c r="R622" i="53"/>
  <c r="AB622" i="53"/>
  <c r="L623" i="53"/>
  <c r="T623" i="53"/>
  <c r="AB623" i="53"/>
  <c r="L624" i="53"/>
  <c r="T624" i="53"/>
  <c r="AB624" i="53"/>
  <c r="M625" i="53"/>
  <c r="U625" i="53"/>
  <c r="G85" i="53"/>
  <c r="AD625" i="53"/>
  <c r="W428" i="53"/>
  <c r="W698" i="53"/>
  <c r="AD484" i="53"/>
  <c r="Q496" i="53"/>
  <c r="M502" i="53"/>
  <c r="U502" i="53"/>
  <c r="L503" i="53"/>
  <c r="AB503" i="53"/>
  <c r="G24" i="53"/>
  <c r="AB504" i="53"/>
  <c r="AB505" i="53"/>
  <c r="W506" i="53"/>
  <c r="O571" i="53"/>
  <c r="O511" i="53"/>
  <c r="G45" i="53"/>
  <c r="G49" i="53"/>
  <c r="G51" i="53"/>
  <c r="H484" i="53"/>
  <c r="P484" i="53"/>
  <c r="X484" i="53"/>
  <c r="X487" i="53"/>
  <c r="P492" i="53"/>
  <c r="X492" i="53"/>
  <c r="J497" i="53"/>
  <c r="S497" i="53"/>
  <c r="G17" i="53"/>
  <c r="AA497" i="53"/>
  <c r="G497" i="53" s="1"/>
  <c r="K498" i="53"/>
  <c r="S498" i="53"/>
  <c r="AA498" i="53"/>
  <c r="K499" i="53"/>
  <c r="S499" i="53"/>
  <c r="G19" i="53"/>
  <c r="AA499" i="53"/>
  <c r="O500" i="53"/>
  <c r="W500" i="53"/>
  <c r="AE500" i="53"/>
  <c r="O501" i="53"/>
  <c r="W501" i="53"/>
  <c r="AE501" i="53"/>
  <c r="M503" i="53"/>
  <c r="U503" i="53"/>
  <c r="AC503" i="53"/>
  <c r="M504" i="53"/>
  <c r="U504" i="53"/>
  <c r="AC504" i="53"/>
  <c r="M505" i="53"/>
  <c r="U505" i="53"/>
  <c r="P507" i="53"/>
  <c r="X507" i="53"/>
  <c r="P571" i="53"/>
  <c r="P511" i="53"/>
  <c r="G34" i="53"/>
  <c r="H500" i="53"/>
  <c r="H800" i="53" s="1"/>
  <c r="H590" i="53"/>
  <c r="G65" i="53"/>
  <c r="G72" i="53"/>
  <c r="G126" i="53"/>
  <c r="G151" i="53"/>
  <c r="J425" i="53"/>
  <c r="G155" i="53"/>
  <c r="G157" i="53"/>
  <c r="J698" i="53"/>
  <c r="J428" i="53"/>
  <c r="R428" i="53"/>
  <c r="R698" i="53"/>
  <c r="H438" i="53"/>
  <c r="M424" i="53"/>
  <c r="AC424" i="53"/>
  <c r="T425" i="53"/>
  <c r="AB425" i="53"/>
  <c r="L426" i="53"/>
  <c r="T426" i="53"/>
  <c r="AB426" i="53"/>
  <c r="L427" i="53"/>
  <c r="T427" i="53"/>
  <c r="AB427" i="53"/>
  <c r="AA428" i="53"/>
  <c r="K429" i="53"/>
  <c r="S429" i="53"/>
  <c r="G189" i="53"/>
  <c r="AA429" i="53"/>
  <c r="J430" i="53"/>
  <c r="R430" i="53"/>
  <c r="Z430" i="53"/>
  <c r="I431" i="53"/>
  <c r="Q431" i="53"/>
  <c r="Y431" i="53"/>
  <c r="I432" i="53"/>
  <c r="Q432" i="53"/>
  <c r="Y432" i="53"/>
  <c r="I433" i="53"/>
  <c r="Q433" i="53"/>
  <c r="Y433" i="53"/>
  <c r="I434" i="53"/>
  <c r="Q434" i="53"/>
  <c r="Y434" i="53"/>
  <c r="I435" i="53"/>
  <c r="Y435" i="53"/>
  <c r="I436" i="53"/>
  <c r="Q436" i="53"/>
  <c r="Y436" i="53"/>
  <c r="H437" i="53"/>
  <c r="P437" i="53"/>
  <c r="X437" i="53"/>
  <c r="V438" i="53"/>
  <c r="G198" i="53"/>
  <c r="AD438" i="53"/>
  <c r="N439" i="53"/>
  <c r="V439" i="53"/>
  <c r="AD439" i="53"/>
  <c r="N440" i="53"/>
  <c r="V440" i="53"/>
  <c r="G200" i="53"/>
  <c r="AD440" i="53"/>
  <c r="N441" i="53"/>
  <c r="V441" i="53"/>
  <c r="AD441" i="53"/>
  <c r="M442" i="53"/>
  <c r="U442" i="53"/>
  <c r="U742" i="53"/>
  <c r="G202" i="53"/>
  <c r="AD442" i="53"/>
  <c r="N443" i="53"/>
  <c r="V443" i="53"/>
  <c r="AD443" i="53"/>
  <c r="N444" i="53"/>
  <c r="V444" i="53"/>
  <c r="G204" i="53"/>
  <c r="AD444" i="53"/>
  <c r="N445" i="53"/>
  <c r="V445" i="53"/>
  <c r="AD445" i="53"/>
  <c r="M446" i="53"/>
  <c r="U446" i="53"/>
  <c r="AC446" i="53"/>
  <c r="M447" i="53"/>
  <c r="U447" i="53"/>
  <c r="AC447" i="53"/>
  <c r="M448" i="53"/>
  <c r="U448" i="53"/>
  <c r="AC448" i="53"/>
  <c r="M449" i="53"/>
  <c r="U449" i="53"/>
  <c r="AC449" i="53"/>
  <c r="L450" i="53"/>
  <c r="T450" i="53"/>
  <c r="AB450" i="53"/>
  <c r="K451" i="53"/>
  <c r="S451" i="53"/>
  <c r="G211" i="53"/>
  <c r="AA451" i="53"/>
  <c r="N544" i="53"/>
  <c r="N514" i="53"/>
  <c r="N784" i="53" s="1"/>
  <c r="V544" i="53"/>
  <c r="V514" i="53"/>
  <c r="AD514" i="53"/>
  <c r="AD544" i="53"/>
  <c r="N545" i="53"/>
  <c r="N515" i="53"/>
  <c r="N785" i="53" s="1"/>
  <c r="V515" i="53"/>
  <c r="V785" i="53" s="1"/>
  <c r="V545" i="53"/>
  <c r="AD515" i="53"/>
  <c r="AD785" i="53" s="1"/>
  <c r="AD545" i="53"/>
  <c r="N516" i="53"/>
  <c r="N786" i="53" s="1"/>
  <c r="N546" i="53"/>
  <c r="V516" i="53"/>
  <c r="V786" i="53" s="1"/>
  <c r="V546" i="53"/>
  <c r="AD516" i="53"/>
  <c r="AD786" i="53" s="1"/>
  <c r="AD546" i="53"/>
  <c r="N517" i="53"/>
  <c r="N787" i="53" s="1"/>
  <c r="N547" i="53"/>
  <c r="V547" i="53"/>
  <c r="V517" i="53"/>
  <c r="V787" i="53" s="1"/>
  <c r="AD547" i="53"/>
  <c r="AD517" i="53"/>
  <c r="AD787" i="53" s="1"/>
  <c r="N548" i="53"/>
  <c r="V518" i="53"/>
  <c r="V788" i="53" s="1"/>
  <c r="V548" i="53"/>
  <c r="AD548" i="53"/>
  <c r="AD518" i="53"/>
  <c r="AD788" i="53" s="1"/>
  <c r="N549" i="53"/>
  <c r="N519" i="53"/>
  <c r="N789" i="53" s="1"/>
  <c r="V549" i="53"/>
  <c r="V519" i="53"/>
  <c r="V789" i="53" s="1"/>
  <c r="AD549" i="53"/>
  <c r="AD519" i="53"/>
  <c r="AD789" i="53" s="1"/>
  <c r="V550" i="53"/>
  <c r="V520" i="53"/>
  <c r="V790" i="53" s="1"/>
  <c r="AD550" i="53"/>
  <c r="AD520" i="53"/>
  <c r="AD790" i="53" s="1"/>
  <c r="N521" i="53"/>
  <c r="N791" i="53" s="1"/>
  <c r="N551" i="53"/>
  <c r="V521" i="53"/>
  <c r="V791" i="53" s="1"/>
  <c r="V551" i="53"/>
  <c r="AD551" i="53"/>
  <c r="AD521" i="53"/>
  <c r="AD791" i="53" s="1"/>
  <c r="N522" i="53"/>
  <c r="N792" i="53" s="1"/>
  <c r="N552" i="53"/>
  <c r="V552" i="53"/>
  <c r="V522" i="53"/>
  <c r="V792" i="53" s="1"/>
  <c r="AD552" i="53"/>
  <c r="AD522" i="53"/>
  <c r="AD792" i="53" s="1"/>
  <c r="N553" i="53"/>
  <c r="N523" i="53"/>
  <c r="N793" i="53" s="1"/>
  <c r="V553" i="53"/>
  <c r="V523" i="53"/>
  <c r="V793" i="53" s="1"/>
  <c r="AD523" i="53"/>
  <c r="AD793" i="53" s="1"/>
  <c r="AD553" i="53"/>
  <c r="N554" i="53"/>
  <c r="N524" i="53"/>
  <c r="N794" i="53" s="1"/>
  <c r="V524" i="53"/>
  <c r="V794" i="53" s="1"/>
  <c r="V554" i="53"/>
  <c r="AD554" i="53"/>
  <c r="AD524" i="53"/>
  <c r="AD794" i="53" s="1"/>
  <c r="P525" i="53"/>
  <c r="P795" i="53" s="1"/>
  <c r="P555" i="53"/>
  <c r="X555" i="53"/>
  <c r="X525" i="53"/>
  <c r="X795" i="53" s="1"/>
  <c r="H526" i="53"/>
  <c r="H796" i="53" s="1"/>
  <c r="H556" i="53"/>
  <c r="P526" i="53"/>
  <c r="P796" i="53" s="1"/>
  <c r="P556" i="53"/>
  <c r="X556" i="53"/>
  <c r="X526" i="53"/>
  <c r="X796" i="53" s="1"/>
  <c r="H557" i="53"/>
  <c r="H527" i="53"/>
  <c r="H797" i="53" s="1"/>
  <c r="P527" i="53"/>
  <c r="P797" i="53" s="1"/>
  <c r="P557" i="53"/>
  <c r="X557" i="53"/>
  <c r="X527" i="53"/>
  <c r="X797" i="53" s="1"/>
  <c r="H528" i="53"/>
  <c r="H798" i="53" s="1"/>
  <c r="H558" i="53"/>
  <c r="P528" i="53"/>
  <c r="P798" i="53" s="1"/>
  <c r="P558" i="53"/>
  <c r="X528" i="53"/>
  <c r="X798" i="53" s="1"/>
  <c r="X558" i="53"/>
  <c r="H559" i="53"/>
  <c r="H529" i="53"/>
  <c r="H799" i="53" s="1"/>
  <c r="P559" i="53"/>
  <c r="P529" i="53"/>
  <c r="P799" i="53" s="1"/>
  <c r="X559" i="53"/>
  <c r="X529" i="53"/>
  <c r="X799" i="53" s="1"/>
  <c r="L530" i="53"/>
  <c r="L800" i="53" s="1"/>
  <c r="L560" i="53"/>
  <c r="T530" i="53"/>
  <c r="T800" i="53" s="1"/>
  <c r="T560" i="53"/>
  <c r="AB530" i="53"/>
  <c r="AB800" i="53" s="1"/>
  <c r="AB560" i="53"/>
  <c r="L561" i="53"/>
  <c r="L531" i="53"/>
  <c r="L801" i="53" s="1"/>
  <c r="T531" i="53"/>
  <c r="T801" i="53" s="1"/>
  <c r="T561" i="53"/>
  <c r="AB561" i="53"/>
  <c r="AB531" i="53"/>
  <c r="AB801" i="53" s="1"/>
  <c r="L532" i="53"/>
  <c r="L802" i="53" s="1"/>
  <c r="L562" i="53"/>
  <c r="U562" i="53"/>
  <c r="U532" i="53"/>
  <c r="U802" i="53" s="1"/>
  <c r="G232" i="53"/>
  <c r="AC562" i="53"/>
  <c r="AC532" i="53"/>
  <c r="AC802" i="53" s="1"/>
  <c r="M563" i="53"/>
  <c r="M533" i="53"/>
  <c r="U563" i="53"/>
  <c r="U533" i="53"/>
  <c r="U803" i="53" s="1"/>
  <c r="AC563" i="53"/>
  <c r="AC533" i="53"/>
  <c r="M534" i="53"/>
  <c r="M804" i="53" s="1"/>
  <c r="M564" i="53"/>
  <c r="U564" i="53"/>
  <c r="U534" i="53"/>
  <c r="G234" i="53"/>
  <c r="AC564" i="53"/>
  <c r="AC534" i="53"/>
  <c r="AC804" i="53" s="1"/>
  <c r="M535" i="53"/>
  <c r="M565" i="53"/>
  <c r="U565" i="53"/>
  <c r="U535" i="53"/>
  <c r="U805" i="53" s="1"/>
  <c r="H566" i="53"/>
  <c r="H536" i="53"/>
  <c r="H806" i="53" s="1"/>
  <c r="P536" i="53"/>
  <c r="P806" i="53" s="1"/>
  <c r="P566" i="53"/>
  <c r="X536" i="53"/>
  <c r="X806" i="53" s="1"/>
  <c r="X566" i="53"/>
  <c r="H567" i="53"/>
  <c r="H537" i="53"/>
  <c r="H807" i="53" s="1"/>
  <c r="P537" i="53"/>
  <c r="P567" i="53"/>
  <c r="X537" i="53"/>
  <c r="X807" i="53" s="1"/>
  <c r="X567" i="53"/>
  <c r="H538" i="53"/>
  <c r="H808" i="53" s="1"/>
  <c r="H568" i="53"/>
  <c r="P568" i="53"/>
  <c r="P538" i="53"/>
  <c r="P808" i="53" s="1"/>
  <c r="X538" i="53"/>
  <c r="X808" i="53" s="1"/>
  <c r="X568" i="53"/>
  <c r="H569" i="53"/>
  <c r="H539" i="53"/>
  <c r="H809" i="53" s="1"/>
  <c r="P539" i="53"/>
  <c r="P809" i="53" s="1"/>
  <c r="P569" i="53"/>
  <c r="X569" i="53"/>
  <c r="X539" i="53"/>
  <c r="X809" i="53" s="1"/>
  <c r="H540" i="53"/>
  <c r="H810" i="53" s="1"/>
  <c r="H570" i="53"/>
  <c r="P570" i="53"/>
  <c r="P540" i="53"/>
  <c r="P810" i="53" s="1"/>
  <c r="X540" i="53"/>
  <c r="X810" i="53" s="1"/>
  <c r="X570" i="53"/>
  <c r="H571" i="53"/>
  <c r="H541" i="53"/>
  <c r="H811" i="53" s="1"/>
  <c r="U571" i="53"/>
  <c r="U541" i="53"/>
  <c r="U811" i="53" s="1"/>
  <c r="H574" i="53"/>
  <c r="P574" i="53"/>
  <c r="N484" i="53"/>
  <c r="AE484" i="53"/>
  <c r="W491" i="53"/>
  <c r="Q484" i="53"/>
  <c r="Y485" i="53"/>
  <c r="Q486" i="53"/>
  <c r="I487" i="53"/>
  <c r="Y487" i="53"/>
  <c r="I488" i="53"/>
  <c r="Y488" i="53"/>
  <c r="Y489" i="53"/>
  <c r="Y490" i="53"/>
  <c r="Q491" i="53"/>
  <c r="Y491" i="53"/>
  <c r="I492" i="53"/>
  <c r="Q492" i="53"/>
  <c r="Y492" i="53"/>
  <c r="I493" i="53"/>
  <c r="Q493" i="53"/>
  <c r="Y493" i="53"/>
  <c r="I494" i="53"/>
  <c r="Q494" i="53"/>
  <c r="Y494" i="53"/>
  <c r="I495" i="53"/>
  <c r="S495" i="53"/>
  <c r="G15" i="53"/>
  <c r="AA495" i="53"/>
  <c r="K496" i="53"/>
  <c r="S496" i="53"/>
  <c r="AA496" i="53"/>
  <c r="K497" i="53"/>
  <c r="T497" i="53"/>
  <c r="AB497" i="53"/>
  <c r="L498" i="53"/>
  <c r="T498" i="53"/>
  <c r="G18" i="53"/>
  <c r="AB498" i="53"/>
  <c r="L499" i="53"/>
  <c r="T499" i="53"/>
  <c r="AB499" i="53"/>
  <c r="AF501" i="53"/>
  <c r="N505" i="53"/>
  <c r="V505" i="53"/>
  <c r="I508" i="53"/>
  <c r="Q508" i="53"/>
  <c r="Y508" i="53"/>
  <c r="G35" i="53"/>
  <c r="G37" i="53"/>
  <c r="G39" i="53"/>
  <c r="G41" i="53"/>
  <c r="G43" i="53"/>
  <c r="I500" i="53"/>
  <c r="I800" i="53" s="1"/>
  <c r="I590" i="53"/>
  <c r="G71" i="53"/>
  <c r="G77" i="53"/>
  <c r="G81" i="53"/>
  <c r="G86" i="53"/>
  <c r="G89" i="53"/>
  <c r="G94" i="53"/>
  <c r="AA634" i="53"/>
  <c r="G634" i="53" s="1"/>
  <c r="G96" i="53"/>
  <c r="AA636" i="53"/>
  <c r="G636" i="53" s="1"/>
  <c r="G102" i="53"/>
  <c r="AA642" i="53"/>
  <c r="G642" i="53" s="1"/>
  <c r="G104" i="53"/>
  <c r="AA644" i="53"/>
  <c r="G644" i="53" s="1"/>
  <c r="R661" i="53"/>
  <c r="G125" i="53"/>
  <c r="G127" i="53"/>
  <c r="G128" i="53"/>
  <c r="K425" i="53"/>
  <c r="K428" i="53"/>
  <c r="K698" i="53"/>
  <c r="S428" i="53"/>
  <c r="S698" i="53"/>
  <c r="G698" i="53"/>
  <c r="G161" i="53"/>
  <c r="I438" i="53"/>
  <c r="G170" i="53"/>
  <c r="G177" i="53"/>
  <c r="N424" i="53"/>
  <c r="V424" i="53"/>
  <c r="G184" i="53"/>
  <c r="AD424" i="53"/>
  <c r="U425" i="53"/>
  <c r="AC425" i="53"/>
  <c r="M426" i="53"/>
  <c r="U426" i="53"/>
  <c r="AC426" i="53"/>
  <c r="M427" i="53"/>
  <c r="U427" i="53"/>
  <c r="AC427" i="53"/>
  <c r="AB428" i="53"/>
  <c r="L429" i="53"/>
  <c r="T429" i="53"/>
  <c r="AB429" i="53"/>
  <c r="K430" i="53"/>
  <c r="S430" i="53"/>
  <c r="AA430" i="53"/>
  <c r="J431" i="53"/>
  <c r="R431" i="53"/>
  <c r="Z431" i="53"/>
  <c r="J432" i="53"/>
  <c r="R432" i="53"/>
  <c r="Z432" i="53"/>
  <c r="J433" i="53"/>
  <c r="R433" i="53"/>
  <c r="Z433" i="53"/>
  <c r="J434" i="53"/>
  <c r="R434" i="53"/>
  <c r="Z434" i="53"/>
  <c r="J435" i="53"/>
  <c r="R435" i="53"/>
  <c r="Z435" i="53"/>
  <c r="J436" i="53"/>
  <c r="R436" i="53"/>
  <c r="Z436" i="53"/>
  <c r="I437" i="53"/>
  <c r="Q437" i="53"/>
  <c r="Y437" i="53"/>
  <c r="O438" i="53"/>
  <c r="W438" i="53"/>
  <c r="AE438" i="53"/>
  <c r="O439" i="53"/>
  <c r="W439" i="53"/>
  <c r="AE439" i="53"/>
  <c r="O440" i="53"/>
  <c r="W440" i="53"/>
  <c r="AE440" i="53"/>
  <c r="O441" i="53"/>
  <c r="W441" i="53"/>
  <c r="AE441" i="53"/>
  <c r="N442" i="53"/>
  <c r="V442" i="53"/>
  <c r="AE442" i="53"/>
  <c r="O443" i="53"/>
  <c r="W443" i="53"/>
  <c r="AE443" i="53"/>
  <c r="O444" i="53"/>
  <c r="W444" i="53"/>
  <c r="AE444" i="53"/>
  <c r="O445" i="53"/>
  <c r="W445" i="53"/>
  <c r="AE445" i="53"/>
  <c r="N446" i="53"/>
  <c r="V446" i="53"/>
  <c r="G206" i="53"/>
  <c r="AD446" i="53"/>
  <c r="N447" i="53"/>
  <c r="V447" i="53"/>
  <c r="AD447" i="53"/>
  <c r="N448" i="53"/>
  <c r="V448" i="53"/>
  <c r="G208" i="53"/>
  <c r="AD448" i="53"/>
  <c r="N449" i="53"/>
  <c r="V449" i="53"/>
  <c r="AD449" i="53"/>
  <c r="M450" i="53"/>
  <c r="U450" i="53"/>
  <c r="AC450" i="53"/>
  <c r="L451" i="53"/>
  <c r="AB451" i="53"/>
  <c r="O544" i="53"/>
  <c r="O514" i="53"/>
  <c r="O784" i="53" s="1"/>
  <c r="W544" i="53"/>
  <c r="W514" i="53"/>
  <c r="AE544" i="53"/>
  <c r="AE514" i="53"/>
  <c r="AE784" i="53" s="1"/>
  <c r="O545" i="53"/>
  <c r="O515" i="53"/>
  <c r="O785" i="53" s="1"/>
  <c r="W545" i="53"/>
  <c r="W515" i="53"/>
  <c r="W785" i="53" s="1"/>
  <c r="AE515" i="53"/>
  <c r="AE785" i="53" s="1"/>
  <c r="AE545" i="53"/>
  <c r="O546" i="53"/>
  <c r="O516" i="53"/>
  <c r="O786" i="53" s="1"/>
  <c r="W546" i="53"/>
  <c r="W516" i="53"/>
  <c r="W786" i="53" s="1"/>
  <c r="AE516" i="53"/>
  <c r="AE786" i="53" s="1"/>
  <c r="AE546" i="53"/>
  <c r="O547" i="53"/>
  <c r="O517" i="53"/>
  <c r="O787" i="53" s="1"/>
  <c r="W547" i="53"/>
  <c r="W517" i="53"/>
  <c r="W787" i="53" s="1"/>
  <c r="AE517" i="53"/>
  <c r="AE787" i="53" s="1"/>
  <c r="AE547" i="53"/>
  <c r="O548" i="53"/>
  <c r="W518" i="53"/>
  <c r="W788" i="53" s="1"/>
  <c r="W548" i="53"/>
  <c r="AE548" i="53"/>
  <c r="AE518" i="53"/>
  <c r="AE788" i="53" s="1"/>
  <c r="O519" i="53"/>
  <c r="O789" i="53" s="1"/>
  <c r="O549" i="53"/>
  <c r="W519" i="53"/>
  <c r="W789" i="53" s="1"/>
  <c r="W549" i="53"/>
  <c r="AE549" i="53"/>
  <c r="AE519" i="53"/>
  <c r="AE789" i="53" s="1"/>
  <c r="W550" i="53"/>
  <c r="W520" i="53"/>
  <c r="W790" i="53" s="1"/>
  <c r="AE550" i="53"/>
  <c r="AE520" i="53"/>
  <c r="AE790" i="53" s="1"/>
  <c r="O551" i="53"/>
  <c r="O521" i="53"/>
  <c r="O791" i="53" s="1"/>
  <c r="W551" i="53"/>
  <c r="W521" i="53"/>
  <c r="W791" i="53" s="1"/>
  <c r="AE521" i="53"/>
  <c r="AE551" i="53"/>
  <c r="O522" i="53"/>
  <c r="O792" i="53" s="1"/>
  <c r="O552" i="53"/>
  <c r="W522" i="53"/>
  <c r="W792" i="53" s="1"/>
  <c r="W552" i="53"/>
  <c r="AE552" i="53"/>
  <c r="AE522" i="53"/>
  <c r="AE792" i="53" s="1"/>
  <c r="O553" i="53"/>
  <c r="O523" i="53"/>
  <c r="O793" i="53" s="1"/>
  <c r="W553" i="53"/>
  <c r="W523" i="53"/>
  <c r="W793" i="53" s="1"/>
  <c r="AE523" i="53"/>
  <c r="AE793" i="53" s="1"/>
  <c r="AE553" i="53"/>
  <c r="O524" i="53"/>
  <c r="O794" i="53" s="1"/>
  <c r="O554" i="53"/>
  <c r="W554" i="53"/>
  <c r="W524" i="53"/>
  <c r="W794" i="53" s="1"/>
  <c r="AE554" i="53"/>
  <c r="AE524" i="53"/>
  <c r="AE794" i="53" s="1"/>
  <c r="Q555" i="53"/>
  <c r="Q525" i="53"/>
  <c r="Q795" i="53" s="1"/>
  <c r="Y525" i="53"/>
  <c r="Y795" i="53" s="1"/>
  <c r="Y555" i="53"/>
  <c r="I556" i="53"/>
  <c r="I526" i="53"/>
  <c r="I796" i="53" s="1"/>
  <c r="Q556" i="53"/>
  <c r="Q526" i="53"/>
  <c r="Q796" i="53" s="1"/>
  <c r="Y556" i="53"/>
  <c r="Y526" i="53"/>
  <c r="Y796" i="53" s="1"/>
  <c r="I527" i="53"/>
  <c r="I797" i="53" s="1"/>
  <c r="I557" i="53"/>
  <c r="Q557" i="53"/>
  <c r="Q527" i="53"/>
  <c r="Q797" i="53" s="1"/>
  <c r="Y527" i="53"/>
  <c r="Y797" i="53" s="1"/>
  <c r="Y557" i="53"/>
  <c r="I558" i="53"/>
  <c r="I528" i="53"/>
  <c r="I798" i="53" s="1"/>
  <c r="Q558" i="53"/>
  <c r="Q528" i="53"/>
  <c r="Q798" i="53" s="1"/>
  <c r="Y558" i="53"/>
  <c r="Y528" i="53"/>
  <c r="Y798" i="53" s="1"/>
  <c r="I559" i="53"/>
  <c r="I529" i="53"/>
  <c r="I799" i="53" s="1"/>
  <c r="Q559" i="53"/>
  <c r="Q529" i="53"/>
  <c r="Q799" i="53" s="1"/>
  <c r="Y559" i="53"/>
  <c r="Y529" i="53"/>
  <c r="Y799" i="53" s="1"/>
  <c r="M560" i="53"/>
  <c r="M530" i="53"/>
  <c r="M800" i="53" s="1"/>
  <c r="U530" i="53"/>
  <c r="U800" i="53" s="1"/>
  <c r="U560" i="53"/>
  <c r="G230" i="53"/>
  <c r="AC560" i="53"/>
  <c r="AC530" i="53"/>
  <c r="AC800" i="53" s="1"/>
  <c r="M531" i="53"/>
  <c r="M801" i="53" s="1"/>
  <c r="M561" i="53"/>
  <c r="U531" i="53"/>
  <c r="U801" i="53" s="1"/>
  <c r="U561" i="53"/>
  <c r="AC561" i="53"/>
  <c r="AC531" i="53"/>
  <c r="AC801" i="53" s="1"/>
  <c r="M562" i="53"/>
  <c r="M532" i="53"/>
  <c r="M802" i="53" s="1"/>
  <c r="V562" i="53"/>
  <c r="V532" i="53"/>
  <c r="V802" i="53" s="1"/>
  <c r="AD562" i="53"/>
  <c r="AD532" i="53"/>
  <c r="AD802" i="53" s="1"/>
  <c r="N563" i="53"/>
  <c r="N533" i="53"/>
  <c r="N803" i="53" s="1"/>
  <c r="V533" i="53"/>
  <c r="V803" i="53" s="1"/>
  <c r="V563" i="53"/>
  <c r="AD563" i="53"/>
  <c r="AD533" i="53"/>
  <c r="AD803" i="53" s="1"/>
  <c r="N534" i="53"/>
  <c r="N804" i="53" s="1"/>
  <c r="N564" i="53"/>
  <c r="V564" i="53"/>
  <c r="V534" i="53"/>
  <c r="V804" i="53" s="1"/>
  <c r="AD564" i="53"/>
  <c r="AD534" i="53"/>
  <c r="AD804" i="53" s="1"/>
  <c r="N535" i="53"/>
  <c r="N805" i="53" s="1"/>
  <c r="N565" i="53"/>
  <c r="V535" i="53"/>
  <c r="V805" i="53" s="1"/>
  <c r="V565" i="53"/>
  <c r="I566" i="53"/>
  <c r="I536" i="53"/>
  <c r="I806" i="53" s="1"/>
  <c r="Q566" i="53"/>
  <c r="Q536" i="53"/>
  <c r="Q806" i="53" s="1"/>
  <c r="Y566" i="53"/>
  <c r="Y536" i="53"/>
  <c r="Y806" i="53" s="1"/>
  <c r="I537" i="53"/>
  <c r="I807" i="53" s="1"/>
  <c r="I567" i="53"/>
  <c r="Q537" i="53"/>
  <c r="Q807" i="53" s="1"/>
  <c r="Q567" i="53"/>
  <c r="Y537" i="53"/>
  <c r="Y807" i="53" s="1"/>
  <c r="Y567" i="53"/>
  <c r="I568" i="53"/>
  <c r="I538" i="53"/>
  <c r="I808" i="53" s="1"/>
  <c r="Q568" i="53"/>
  <c r="Q538" i="53"/>
  <c r="Q808" i="53" s="1"/>
  <c r="Y568" i="53"/>
  <c r="Y538" i="53"/>
  <c r="I539" i="53"/>
  <c r="I809" i="53" s="1"/>
  <c r="I569" i="53"/>
  <c r="Q539" i="53"/>
  <c r="Q809" i="53" s="1"/>
  <c r="Q569" i="53"/>
  <c r="Y539" i="53"/>
  <c r="Y809" i="53" s="1"/>
  <c r="Y569" i="53"/>
  <c r="I570" i="53"/>
  <c r="I540" i="53"/>
  <c r="I810" i="53" s="1"/>
  <c r="Q540" i="53"/>
  <c r="Q810" i="53" s="1"/>
  <c r="Q570" i="53"/>
  <c r="Y540" i="53"/>
  <c r="Y810" i="53" s="1"/>
  <c r="Y570" i="53"/>
  <c r="I571" i="53"/>
  <c r="I541" i="53"/>
  <c r="I811" i="53" s="1"/>
  <c r="V571" i="53"/>
  <c r="V541" i="53"/>
  <c r="V811" i="53" s="1"/>
  <c r="I574" i="53"/>
  <c r="Q574" i="53"/>
  <c r="Y574" i="53"/>
  <c r="O425" i="53"/>
  <c r="W484" i="53"/>
  <c r="AE491" i="53"/>
  <c r="Y496" i="53"/>
  <c r="I484" i="53"/>
  <c r="Q485" i="53"/>
  <c r="I486" i="53"/>
  <c r="Y486" i="53"/>
  <c r="Q487" i="53"/>
  <c r="Q488" i="53"/>
  <c r="I489" i="53"/>
  <c r="Q489" i="53"/>
  <c r="Q490" i="53"/>
  <c r="I491" i="53"/>
  <c r="Z484" i="53"/>
  <c r="R485" i="53"/>
  <c r="Z485" i="53"/>
  <c r="J486" i="53"/>
  <c r="R486" i="53"/>
  <c r="Z486" i="53"/>
  <c r="J487" i="53"/>
  <c r="R487" i="53"/>
  <c r="Z487" i="53"/>
  <c r="J488" i="53"/>
  <c r="R488" i="53"/>
  <c r="Z488" i="53"/>
  <c r="J489" i="53"/>
  <c r="R489" i="53"/>
  <c r="Z489" i="53"/>
  <c r="R490" i="53"/>
  <c r="Z490" i="53"/>
  <c r="J491" i="53"/>
  <c r="R491" i="53"/>
  <c r="Z491" i="53"/>
  <c r="J492" i="53"/>
  <c r="R492" i="53"/>
  <c r="Z492" i="53"/>
  <c r="J493" i="53"/>
  <c r="R493" i="53"/>
  <c r="Z493" i="53"/>
  <c r="J494" i="53"/>
  <c r="R494" i="53"/>
  <c r="Z494" i="53"/>
  <c r="J495" i="53"/>
  <c r="T495" i="53"/>
  <c r="AB495" i="53"/>
  <c r="L496" i="53"/>
  <c r="T496" i="53"/>
  <c r="G16" i="53"/>
  <c r="AB496" i="53"/>
  <c r="L497" i="53"/>
  <c r="U497" i="53"/>
  <c r="AC497" i="53"/>
  <c r="M498" i="53"/>
  <c r="U498" i="53"/>
  <c r="AC498" i="53"/>
  <c r="M499" i="53"/>
  <c r="U499" i="53"/>
  <c r="AC499" i="53"/>
  <c r="Q500" i="53"/>
  <c r="Y500" i="53"/>
  <c r="O503" i="53"/>
  <c r="W503" i="53"/>
  <c r="AE503" i="53"/>
  <c r="O504" i="53"/>
  <c r="W504" i="53"/>
  <c r="AE504" i="53"/>
  <c r="O505" i="53"/>
  <c r="W505" i="53"/>
  <c r="J509" i="53"/>
  <c r="R509" i="53"/>
  <c r="Z509" i="53"/>
  <c r="V604" i="53"/>
  <c r="G70" i="53"/>
  <c r="G73" i="53"/>
  <c r="G625" i="53"/>
  <c r="G98" i="53"/>
  <c r="AB638" i="53"/>
  <c r="G638" i="53" s="1"/>
  <c r="G100" i="53"/>
  <c r="AB640" i="53"/>
  <c r="G640" i="53" s="1"/>
  <c r="G106" i="53"/>
  <c r="AB646" i="53"/>
  <c r="G646" i="53" s="1"/>
  <c r="G647" i="53"/>
  <c r="G649" i="53"/>
  <c r="G110" i="53"/>
  <c r="AA650" i="53"/>
  <c r="G650" i="53" s="1"/>
  <c r="G651" i="53"/>
  <c r="R654" i="53"/>
  <c r="G659" i="53"/>
  <c r="G120" i="53"/>
  <c r="AA660" i="53"/>
  <c r="G660" i="53" s="1"/>
  <c r="G121" i="53"/>
  <c r="AA661" i="53"/>
  <c r="G661" i="53" s="1"/>
  <c r="G129" i="53"/>
  <c r="G130" i="53"/>
  <c r="L425" i="53"/>
  <c r="L428" i="53"/>
  <c r="L698" i="53"/>
  <c r="T428" i="53"/>
  <c r="T698" i="53"/>
  <c r="G163" i="53"/>
  <c r="J438" i="53"/>
  <c r="G173" i="53"/>
  <c r="G175" i="53"/>
  <c r="G178" i="53"/>
  <c r="G179" i="53"/>
  <c r="O424" i="53"/>
  <c r="W424" i="53"/>
  <c r="V425" i="53"/>
  <c r="AD425" i="53"/>
  <c r="N426" i="53"/>
  <c r="V426" i="53"/>
  <c r="G186" i="53"/>
  <c r="AD426" i="53"/>
  <c r="N427" i="53"/>
  <c r="V427" i="53"/>
  <c r="AD427" i="53"/>
  <c r="AC428" i="53"/>
  <c r="M429" i="53"/>
  <c r="U429" i="53"/>
  <c r="AC429" i="53"/>
  <c r="L430" i="53"/>
  <c r="T430" i="53"/>
  <c r="AB430" i="53"/>
  <c r="K431" i="53"/>
  <c r="S431" i="53"/>
  <c r="G191" i="53"/>
  <c r="AA431" i="53"/>
  <c r="K432" i="53"/>
  <c r="S432" i="53"/>
  <c r="AA432" i="53"/>
  <c r="K433" i="53"/>
  <c r="S433" i="53"/>
  <c r="G193" i="53"/>
  <c r="AA433" i="53"/>
  <c r="K434" i="53"/>
  <c r="S434" i="53"/>
  <c r="AA434" i="53"/>
  <c r="K435" i="53"/>
  <c r="S435" i="53"/>
  <c r="G195" i="53"/>
  <c r="AA435" i="53"/>
  <c r="G435" i="53" s="1"/>
  <c r="K436" i="53"/>
  <c r="S436" i="53"/>
  <c r="AA436" i="53"/>
  <c r="J437" i="53"/>
  <c r="R437" i="53"/>
  <c r="Z437" i="53"/>
  <c r="P438" i="53"/>
  <c r="X438" i="53"/>
  <c r="H439" i="53"/>
  <c r="P439" i="53"/>
  <c r="X439" i="53"/>
  <c r="H440" i="53"/>
  <c r="P440" i="53"/>
  <c r="X440" i="53"/>
  <c r="H441" i="53"/>
  <c r="P441" i="53"/>
  <c r="X441" i="53"/>
  <c r="O442" i="53"/>
  <c r="W442" i="53"/>
  <c r="H443" i="53"/>
  <c r="P443" i="53"/>
  <c r="X443" i="53"/>
  <c r="H444" i="53"/>
  <c r="P444" i="53"/>
  <c r="X444" i="53"/>
  <c r="H445" i="53"/>
  <c r="P445" i="53"/>
  <c r="X445" i="53"/>
  <c r="O446" i="53"/>
  <c r="W446" i="53"/>
  <c r="AE446" i="53"/>
  <c r="O447" i="53"/>
  <c r="W447" i="53"/>
  <c r="AE447" i="53"/>
  <c r="O448" i="53"/>
  <c r="W448" i="53"/>
  <c r="AE448" i="53"/>
  <c r="O449" i="53"/>
  <c r="W449" i="53"/>
  <c r="AE449" i="53"/>
  <c r="N450" i="53"/>
  <c r="V450" i="53"/>
  <c r="G210" i="53"/>
  <c r="AD450" i="53"/>
  <c r="M451" i="53"/>
  <c r="U451" i="53"/>
  <c r="H544" i="53"/>
  <c r="H514" i="53"/>
  <c r="H784" i="53" s="1"/>
  <c r="P514" i="53"/>
  <c r="P784" i="53" s="1"/>
  <c r="P544" i="53"/>
  <c r="X544" i="53"/>
  <c r="X514" i="53"/>
  <c r="X784" i="53" s="1"/>
  <c r="H545" i="53"/>
  <c r="H515" i="53"/>
  <c r="H785" i="53" s="1"/>
  <c r="P545" i="53"/>
  <c r="P515" i="53"/>
  <c r="P785" i="53" s="1"/>
  <c r="X515" i="53"/>
  <c r="X785" i="53" s="1"/>
  <c r="X545" i="53"/>
  <c r="H546" i="53"/>
  <c r="H516" i="53"/>
  <c r="H786" i="53" s="1"/>
  <c r="P546" i="53"/>
  <c r="P516" i="53"/>
  <c r="P786" i="53" s="1"/>
  <c r="X546" i="53"/>
  <c r="X516" i="53"/>
  <c r="X786" i="53" s="1"/>
  <c r="H517" i="53"/>
  <c r="H787" i="53" s="1"/>
  <c r="H547" i="53"/>
  <c r="P517" i="53"/>
  <c r="P787" i="53" s="1"/>
  <c r="P547" i="53"/>
  <c r="X547" i="53"/>
  <c r="X517" i="53"/>
  <c r="X787" i="53" s="1"/>
  <c r="H548" i="53"/>
  <c r="H518" i="53"/>
  <c r="H788" i="53" s="1"/>
  <c r="P548" i="53"/>
  <c r="X518" i="53"/>
  <c r="X788" i="53" s="1"/>
  <c r="X548" i="53"/>
  <c r="H519" i="53"/>
  <c r="H789" i="53" s="1"/>
  <c r="H549" i="53"/>
  <c r="P519" i="53"/>
  <c r="P789" i="53" s="1"/>
  <c r="P549" i="53"/>
  <c r="X549" i="53"/>
  <c r="X519" i="53"/>
  <c r="X789" i="53" s="1"/>
  <c r="P550" i="53"/>
  <c r="P520" i="53"/>
  <c r="P790" i="53" s="1"/>
  <c r="X550" i="53"/>
  <c r="X520" i="53"/>
  <c r="X790" i="53" s="1"/>
  <c r="H521" i="53"/>
  <c r="H791" i="53" s="1"/>
  <c r="H551" i="53"/>
  <c r="P551" i="53"/>
  <c r="P521" i="53"/>
  <c r="P791" i="53" s="1"/>
  <c r="X521" i="53"/>
  <c r="X791" i="53" s="1"/>
  <c r="X551" i="53"/>
  <c r="H552" i="53"/>
  <c r="H522" i="53"/>
  <c r="H792" i="53" s="1"/>
  <c r="P552" i="53"/>
  <c r="P522" i="53"/>
  <c r="P792" i="53" s="1"/>
  <c r="X522" i="53"/>
  <c r="X792" i="53" s="1"/>
  <c r="X552" i="53"/>
  <c r="H523" i="53"/>
  <c r="H793" i="53" s="1"/>
  <c r="H553" i="53"/>
  <c r="P523" i="53"/>
  <c r="P793" i="53" s="1"/>
  <c r="P553" i="53"/>
  <c r="X553" i="53"/>
  <c r="X523" i="53"/>
  <c r="X793" i="53" s="1"/>
  <c r="H554" i="53"/>
  <c r="H524" i="53"/>
  <c r="H794" i="53" s="1"/>
  <c r="P524" i="53"/>
  <c r="P794" i="53" s="1"/>
  <c r="P554" i="53"/>
  <c r="X554" i="53"/>
  <c r="X524" i="53"/>
  <c r="X794" i="53" s="1"/>
  <c r="H525" i="53"/>
  <c r="H795" i="53" s="1"/>
  <c r="H555" i="53"/>
  <c r="R555" i="53"/>
  <c r="R525" i="53"/>
  <c r="R795" i="53" s="1"/>
  <c r="Z525" i="53"/>
  <c r="Z795" i="53" s="1"/>
  <c r="Z555" i="53"/>
  <c r="J556" i="53"/>
  <c r="J526" i="53"/>
  <c r="J796" i="53" s="1"/>
  <c r="R556" i="53"/>
  <c r="R526" i="53"/>
  <c r="R796" i="53" s="1"/>
  <c r="Z526" i="53"/>
  <c r="Z796" i="53" s="1"/>
  <c r="Z556" i="53"/>
  <c r="J557" i="53"/>
  <c r="J527" i="53"/>
  <c r="J797" i="53" s="1"/>
  <c r="R527" i="53"/>
  <c r="Z557" i="53"/>
  <c r="Z527" i="53"/>
  <c r="Z797" i="53" s="1"/>
  <c r="J528" i="53"/>
  <c r="J798" i="53" s="1"/>
  <c r="J558" i="53"/>
  <c r="R528" i="53"/>
  <c r="R798" i="53" s="1"/>
  <c r="R558" i="53"/>
  <c r="Z558" i="53"/>
  <c r="Z528" i="53"/>
  <c r="Z798" i="53" s="1"/>
  <c r="J529" i="53"/>
  <c r="J799" i="53" s="1"/>
  <c r="J559" i="53"/>
  <c r="R559" i="53"/>
  <c r="R529" i="53"/>
  <c r="R799" i="53" s="1"/>
  <c r="Z529" i="53"/>
  <c r="Z799" i="53" s="1"/>
  <c r="Z559" i="53"/>
  <c r="N530" i="53"/>
  <c r="N800" i="53" s="1"/>
  <c r="N560" i="53"/>
  <c r="V530" i="53"/>
  <c r="V800" i="53" s="1"/>
  <c r="V560" i="53"/>
  <c r="AD530" i="53"/>
  <c r="AD800" i="53" s="1"/>
  <c r="AD560" i="53"/>
  <c r="N531" i="53"/>
  <c r="N801" i="53" s="1"/>
  <c r="N561" i="53"/>
  <c r="V561" i="53"/>
  <c r="V531" i="53"/>
  <c r="V801" i="53" s="1"/>
  <c r="AD531" i="53"/>
  <c r="AD801" i="53" s="1"/>
  <c r="AD561" i="53"/>
  <c r="N562" i="53"/>
  <c r="N532" i="53"/>
  <c r="N802" i="53" s="1"/>
  <c r="W532" i="53"/>
  <c r="W802" i="53" s="1"/>
  <c r="W562" i="53"/>
  <c r="AE532" i="53"/>
  <c r="AE802" i="53" s="1"/>
  <c r="AE562" i="53"/>
  <c r="O563" i="53"/>
  <c r="O533" i="53"/>
  <c r="O803" i="53" s="1"/>
  <c r="W563" i="53"/>
  <c r="W533" i="53"/>
  <c r="W803" i="53" s="1"/>
  <c r="AE533" i="53"/>
  <c r="AE803" i="53" s="1"/>
  <c r="AE563" i="53"/>
  <c r="O534" i="53"/>
  <c r="O564" i="53"/>
  <c r="W564" i="53"/>
  <c r="W534" i="53"/>
  <c r="W804" i="53" s="1"/>
  <c r="AE564" i="53"/>
  <c r="AE534" i="53"/>
  <c r="AE804" i="53" s="1"/>
  <c r="O565" i="53"/>
  <c r="O535" i="53"/>
  <c r="O805" i="53" s="1"/>
  <c r="W565" i="53"/>
  <c r="W535" i="53"/>
  <c r="W805" i="53" s="1"/>
  <c r="J566" i="53"/>
  <c r="J536" i="53"/>
  <c r="J806" i="53" s="1"/>
  <c r="R536" i="53"/>
  <c r="R806" i="53" s="1"/>
  <c r="R566" i="53"/>
  <c r="Z536" i="53"/>
  <c r="Z806" i="53" s="1"/>
  <c r="Z566" i="53"/>
  <c r="J537" i="53"/>
  <c r="J807" i="53" s="1"/>
  <c r="J567" i="53"/>
  <c r="R567" i="53"/>
  <c r="R537" i="53"/>
  <c r="R807" i="53" s="1"/>
  <c r="Z537" i="53"/>
  <c r="Z807" i="53" s="1"/>
  <c r="Z567" i="53"/>
  <c r="J568" i="53"/>
  <c r="J538" i="53"/>
  <c r="J808" i="53" s="1"/>
  <c r="R568" i="53"/>
  <c r="R538" i="53"/>
  <c r="R808" i="53" s="1"/>
  <c r="Z568" i="53"/>
  <c r="Z538" i="53"/>
  <c r="Z808" i="53" s="1"/>
  <c r="J539" i="53"/>
  <c r="J569" i="53"/>
  <c r="R539" i="53"/>
  <c r="R809" i="53" s="1"/>
  <c r="R569" i="53"/>
  <c r="Z539" i="53"/>
  <c r="Z809" i="53" s="1"/>
  <c r="Z569" i="53"/>
  <c r="J570" i="53"/>
  <c r="J540" i="53"/>
  <c r="J810" i="53" s="1"/>
  <c r="R540" i="53"/>
  <c r="R810" i="53" s="1"/>
  <c r="R570" i="53"/>
  <c r="Z570" i="53"/>
  <c r="Z540" i="53"/>
  <c r="Z810" i="53" s="1"/>
  <c r="J571" i="53"/>
  <c r="J541" i="53"/>
  <c r="J811" i="53" s="1"/>
  <c r="W571" i="53"/>
  <c r="W541" i="53"/>
  <c r="W811" i="53" s="1"/>
  <c r="J574" i="53"/>
  <c r="R574" i="53"/>
  <c r="Z574" i="53"/>
  <c r="M575" i="53"/>
  <c r="U575" i="53"/>
  <c r="AC575" i="53"/>
  <c r="M576" i="53"/>
  <c r="U576" i="53"/>
  <c r="G502" i="53"/>
  <c r="G484" i="53"/>
  <c r="K485" i="53"/>
  <c r="S485" i="53"/>
  <c r="G5" i="53"/>
  <c r="AA485" i="53"/>
  <c r="G485" i="53" s="1"/>
  <c r="K486" i="53"/>
  <c r="S486" i="53"/>
  <c r="AA486" i="53"/>
  <c r="G486" i="53" s="1"/>
  <c r="K487" i="53"/>
  <c r="S487" i="53"/>
  <c r="G7" i="53"/>
  <c r="AA487" i="53"/>
  <c r="G487" i="53" s="1"/>
  <c r="K488" i="53"/>
  <c r="S488" i="53"/>
  <c r="AA488" i="53"/>
  <c r="G488" i="53" s="1"/>
  <c r="K489" i="53"/>
  <c r="S489" i="53"/>
  <c r="G9" i="53"/>
  <c r="AA489" i="53"/>
  <c r="G489" i="53" s="1"/>
  <c r="S490" i="53"/>
  <c r="AA490" i="53"/>
  <c r="G490" i="53" s="1"/>
  <c r="K491" i="53"/>
  <c r="S491" i="53"/>
  <c r="G11" i="53"/>
  <c r="AA491" i="53"/>
  <c r="G491" i="53" s="1"/>
  <c r="K492" i="53"/>
  <c r="S492" i="53"/>
  <c r="AA492" i="53"/>
  <c r="G492" i="53" s="1"/>
  <c r="K493" i="53"/>
  <c r="S493" i="53"/>
  <c r="G13" i="53"/>
  <c r="AA493" i="53"/>
  <c r="G493" i="53" s="1"/>
  <c r="K494" i="53"/>
  <c r="S494" i="53"/>
  <c r="AA494" i="53"/>
  <c r="G494" i="53" s="1"/>
  <c r="K495" i="53"/>
  <c r="U495" i="53"/>
  <c r="AC495" i="53"/>
  <c r="M496" i="53"/>
  <c r="U496" i="53"/>
  <c r="AC496" i="53"/>
  <c r="M497" i="53"/>
  <c r="J501" i="53"/>
  <c r="R501" i="53"/>
  <c r="Z501" i="53"/>
  <c r="G506" i="53"/>
  <c r="G27" i="53"/>
  <c r="AA507" i="53"/>
  <c r="G507" i="53" s="1"/>
  <c r="G508" i="53"/>
  <c r="G29" i="53"/>
  <c r="AA509" i="53"/>
  <c r="G509" i="53" s="1"/>
  <c r="K510" i="53"/>
  <c r="S510" i="53"/>
  <c r="AA510" i="53"/>
  <c r="G510" i="53" s="1"/>
  <c r="G31" i="53"/>
  <c r="AA511" i="53"/>
  <c r="G511" i="53" s="1"/>
  <c r="G46" i="53"/>
  <c r="G47" i="53"/>
  <c r="G48" i="53"/>
  <c r="G50" i="53"/>
  <c r="G52" i="53"/>
  <c r="G54" i="53"/>
  <c r="G56" i="53"/>
  <c r="G58" i="53"/>
  <c r="G60" i="53"/>
  <c r="G61" i="53"/>
  <c r="G67" i="53"/>
  <c r="G75" i="53"/>
  <c r="G79" i="53"/>
  <c r="G84" i="53"/>
  <c r="G87" i="53"/>
  <c r="U634" i="53"/>
  <c r="G95" i="53"/>
  <c r="AC635" i="53"/>
  <c r="G635" i="53" s="1"/>
  <c r="G97" i="53"/>
  <c r="AC637" i="53"/>
  <c r="G637" i="53" s="1"/>
  <c r="G99" i="53"/>
  <c r="AC639" i="53"/>
  <c r="G639" i="53" s="1"/>
  <c r="G101" i="53"/>
  <c r="AC641" i="53"/>
  <c r="G641" i="53" s="1"/>
  <c r="G103" i="53"/>
  <c r="AC643" i="53"/>
  <c r="G643" i="53" s="1"/>
  <c r="G105" i="53"/>
  <c r="AC645" i="53"/>
  <c r="G645" i="53" s="1"/>
  <c r="G108" i="53"/>
  <c r="AB648" i="53"/>
  <c r="G648" i="53" s="1"/>
  <c r="L650" i="53"/>
  <c r="G112" i="53"/>
  <c r="AA652" i="53"/>
  <c r="G652" i="53" s="1"/>
  <c r="G113" i="53"/>
  <c r="AA653" i="53"/>
  <c r="G653" i="53" s="1"/>
  <c r="G654" i="53"/>
  <c r="G655" i="53"/>
  <c r="G132" i="53"/>
  <c r="G134" i="53"/>
  <c r="G136" i="53"/>
  <c r="M425" i="53"/>
  <c r="M428" i="53"/>
  <c r="M698" i="53"/>
  <c r="U428" i="53"/>
  <c r="U698" i="53"/>
  <c r="G167" i="53"/>
  <c r="K438" i="53"/>
  <c r="AC442" i="53"/>
  <c r="H424" i="53"/>
  <c r="P424" i="53"/>
  <c r="X424" i="53"/>
  <c r="W425" i="53"/>
  <c r="AE425" i="53"/>
  <c r="O426" i="53"/>
  <c r="W426" i="53"/>
  <c r="AE426" i="53"/>
  <c r="O427" i="53"/>
  <c r="W427" i="53"/>
  <c r="AE427" i="53"/>
  <c r="G188" i="53"/>
  <c r="AD428" i="53"/>
  <c r="N429" i="53"/>
  <c r="V429" i="53"/>
  <c r="AD429" i="53"/>
  <c r="M430" i="53"/>
  <c r="U430" i="53"/>
  <c r="AC430" i="53"/>
  <c r="L431" i="53"/>
  <c r="T431" i="53"/>
  <c r="AB431" i="53"/>
  <c r="L432" i="53"/>
  <c r="T432" i="53"/>
  <c r="AB432" i="53"/>
  <c r="L433" i="53"/>
  <c r="T433" i="53"/>
  <c r="AB433" i="53"/>
  <c r="L434" i="53"/>
  <c r="T434" i="53"/>
  <c r="AB434" i="53"/>
  <c r="L435" i="53"/>
  <c r="T435" i="53"/>
  <c r="AB435" i="53"/>
  <c r="L436" i="53"/>
  <c r="T436" i="53"/>
  <c r="AB436" i="53"/>
  <c r="K437" i="53"/>
  <c r="S437" i="53"/>
  <c r="G197" i="53"/>
  <c r="AA437" i="53"/>
  <c r="G437" i="53" s="1"/>
  <c r="Q438" i="53"/>
  <c r="Y438" i="53"/>
  <c r="I439" i="53"/>
  <c r="Q439" i="53"/>
  <c r="Y439" i="53"/>
  <c r="I440" i="53"/>
  <c r="Q440" i="53"/>
  <c r="Y440" i="53"/>
  <c r="I441" i="53"/>
  <c r="Q441" i="53"/>
  <c r="Y441" i="53"/>
  <c r="H442" i="53"/>
  <c r="H742" i="53"/>
  <c r="P442" i="53"/>
  <c r="X442" i="53"/>
  <c r="I443" i="53"/>
  <c r="Q443" i="53"/>
  <c r="Y443" i="53"/>
  <c r="I444" i="53"/>
  <c r="Q444" i="53"/>
  <c r="Y444" i="53"/>
  <c r="I445" i="53"/>
  <c r="Q445" i="53"/>
  <c r="Y445" i="53"/>
  <c r="H446" i="53"/>
  <c r="P446" i="53"/>
  <c r="X446" i="53"/>
  <c r="H447" i="53"/>
  <c r="P447" i="53"/>
  <c r="X447" i="53"/>
  <c r="H448" i="53"/>
  <c r="P448" i="53"/>
  <c r="X448" i="53"/>
  <c r="H449" i="53"/>
  <c r="P449" i="53"/>
  <c r="X449" i="53"/>
  <c r="O450" i="53"/>
  <c r="W450" i="53"/>
  <c r="AE450" i="53"/>
  <c r="N451" i="53"/>
  <c r="V451" i="53"/>
  <c r="I544" i="53"/>
  <c r="I514" i="53"/>
  <c r="I784" i="53" s="1"/>
  <c r="Q544" i="53"/>
  <c r="Q514" i="53"/>
  <c r="Q784" i="53" s="1"/>
  <c r="Y544" i="53"/>
  <c r="Y514" i="53"/>
  <c r="Y784" i="53" s="1"/>
  <c r="I515" i="53"/>
  <c r="I785" i="53" s="1"/>
  <c r="I545" i="53"/>
  <c r="Q515" i="53"/>
  <c r="Q785" i="53" s="1"/>
  <c r="Q545" i="53"/>
  <c r="Y515" i="53"/>
  <c r="Y785" i="53" s="1"/>
  <c r="Y545" i="53"/>
  <c r="I516" i="53"/>
  <c r="I786" i="53" s="1"/>
  <c r="I546" i="53"/>
  <c r="Q546" i="53"/>
  <c r="Q516" i="53"/>
  <c r="Q786" i="53" s="1"/>
  <c r="Y546" i="53"/>
  <c r="Y516" i="53"/>
  <c r="Y786" i="53" s="1"/>
  <c r="I517" i="53"/>
  <c r="I787" i="53" s="1"/>
  <c r="I547" i="53"/>
  <c r="Q547" i="53"/>
  <c r="Q517" i="53"/>
  <c r="Q787" i="53" s="1"/>
  <c r="Y517" i="53"/>
  <c r="Y787" i="53" s="1"/>
  <c r="Y547" i="53"/>
  <c r="I518" i="53"/>
  <c r="I788" i="53" s="1"/>
  <c r="I548" i="53"/>
  <c r="Q548" i="53"/>
  <c r="Y518" i="53"/>
  <c r="Y788" i="53" s="1"/>
  <c r="Y548" i="53"/>
  <c r="I519" i="53"/>
  <c r="I549" i="53"/>
  <c r="Q519" i="53"/>
  <c r="Q789" i="53" s="1"/>
  <c r="Q549" i="53"/>
  <c r="Y549" i="53"/>
  <c r="Y519" i="53"/>
  <c r="Y789" i="53" s="1"/>
  <c r="Q520" i="53"/>
  <c r="Q790" i="53" s="1"/>
  <c r="Q550" i="53"/>
  <c r="Y550" i="53"/>
  <c r="Y520" i="53"/>
  <c r="Y790" i="53" s="1"/>
  <c r="I521" i="53"/>
  <c r="I791" i="53" s="1"/>
  <c r="I551" i="53"/>
  <c r="Q521" i="53"/>
  <c r="Q791" i="53" s="1"/>
  <c r="Q551" i="53"/>
  <c r="Y551" i="53"/>
  <c r="Y521" i="53"/>
  <c r="Y791" i="53" s="1"/>
  <c r="I552" i="53"/>
  <c r="I522" i="53"/>
  <c r="I792" i="53" s="1"/>
  <c r="Q552" i="53"/>
  <c r="Q522" i="53"/>
  <c r="Q792" i="53" s="1"/>
  <c r="Y522" i="53"/>
  <c r="Y792" i="53" s="1"/>
  <c r="Y552" i="53"/>
  <c r="I523" i="53"/>
  <c r="I793" i="53" s="1"/>
  <c r="I553" i="53"/>
  <c r="Q523" i="53"/>
  <c r="Q793" i="53" s="1"/>
  <c r="Q553" i="53"/>
  <c r="Y523" i="53"/>
  <c r="Y793" i="53" s="1"/>
  <c r="Y553" i="53"/>
  <c r="I524" i="53"/>
  <c r="I794" i="53" s="1"/>
  <c r="I554" i="53"/>
  <c r="Q524" i="53"/>
  <c r="Q794" i="53" s="1"/>
  <c r="Q554" i="53"/>
  <c r="Y554" i="53"/>
  <c r="Y524" i="53"/>
  <c r="Y794" i="53" s="1"/>
  <c r="I525" i="53"/>
  <c r="I795" i="53" s="1"/>
  <c r="I555" i="53"/>
  <c r="S555" i="53"/>
  <c r="S525" i="53"/>
  <c r="S795" i="53" s="1"/>
  <c r="G225" i="53"/>
  <c r="AA555" i="53"/>
  <c r="G555" i="53" s="1"/>
  <c r="AA525" i="53"/>
  <c r="K526" i="53"/>
  <c r="K796" i="53" s="1"/>
  <c r="K556" i="53"/>
  <c r="S556" i="53"/>
  <c r="S526" i="53"/>
  <c r="S796" i="53" s="1"/>
  <c r="AA526" i="53"/>
  <c r="AA556" i="53"/>
  <c r="G556" i="53" s="1"/>
  <c r="K527" i="53"/>
  <c r="K797" i="53" s="1"/>
  <c r="K557" i="53"/>
  <c r="S557" i="53"/>
  <c r="S527" i="53"/>
  <c r="S797" i="53" s="1"/>
  <c r="G227" i="53"/>
  <c r="AA557" i="53"/>
  <c r="G557" i="53" s="1"/>
  <c r="AA527" i="53"/>
  <c r="K528" i="53"/>
  <c r="K798" i="53" s="1"/>
  <c r="K558" i="53"/>
  <c r="S528" i="53"/>
  <c r="S798" i="53" s="1"/>
  <c r="S558" i="53"/>
  <c r="G228" i="53"/>
  <c r="AA558" i="53"/>
  <c r="G558" i="53" s="1"/>
  <c r="AA528" i="53"/>
  <c r="K559" i="53"/>
  <c r="K529" i="53"/>
  <c r="K799" i="53" s="1"/>
  <c r="S529" i="53"/>
  <c r="S799" i="53" s="1"/>
  <c r="S559" i="53"/>
  <c r="G229" i="53"/>
  <c r="AA559" i="53"/>
  <c r="G559" i="53" s="1"/>
  <c r="AA529" i="53"/>
  <c r="O530" i="53"/>
  <c r="O800" i="53" s="1"/>
  <c r="O560" i="53"/>
  <c r="W560" i="53"/>
  <c r="W530" i="53"/>
  <c r="W800" i="53" s="1"/>
  <c r="AE560" i="53"/>
  <c r="AE530" i="53"/>
  <c r="AE800" i="53" s="1"/>
  <c r="O561" i="53"/>
  <c r="O531" i="53"/>
  <c r="O801" i="53" s="1"/>
  <c r="W561" i="53"/>
  <c r="W531" i="53"/>
  <c r="W801" i="53" s="1"/>
  <c r="AE561" i="53"/>
  <c r="AE531" i="53"/>
  <c r="AE801" i="53" s="1"/>
  <c r="O562" i="53"/>
  <c r="O532" i="53"/>
  <c r="O802" i="53" s="1"/>
  <c r="X532" i="53"/>
  <c r="X802" i="53" s="1"/>
  <c r="X562" i="53"/>
  <c r="H533" i="53"/>
  <c r="H803" i="53" s="1"/>
  <c r="H563" i="53"/>
  <c r="P533" i="53"/>
  <c r="P803" i="53" s="1"/>
  <c r="P563" i="53"/>
  <c r="X563" i="53"/>
  <c r="X533" i="53"/>
  <c r="X803" i="53" s="1"/>
  <c r="H534" i="53"/>
  <c r="H804" i="53" s="1"/>
  <c r="H564" i="53"/>
  <c r="P564" i="53"/>
  <c r="P534" i="53"/>
  <c r="P804" i="53" s="1"/>
  <c r="X564" i="53"/>
  <c r="X534" i="53"/>
  <c r="X804" i="53" s="1"/>
  <c r="H535" i="53"/>
  <c r="H805" i="53" s="1"/>
  <c r="H565" i="53"/>
  <c r="P535" i="53"/>
  <c r="P805" i="53" s="1"/>
  <c r="P565" i="53"/>
  <c r="X565" i="53"/>
  <c r="X535" i="53"/>
  <c r="X805" i="53" s="1"/>
  <c r="K536" i="53"/>
  <c r="K806" i="53" s="1"/>
  <c r="K566" i="53"/>
  <c r="S536" i="53"/>
  <c r="S806" i="53" s="1"/>
  <c r="S566" i="53"/>
  <c r="AA536" i="53"/>
  <c r="AA566" i="53"/>
  <c r="G566" i="53" s="1"/>
  <c r="K567" i="53"/>
  <c r="K537" i="53"/>
  <c r="K807" i="53" s="1"/>
  <c r="S567" i="53"/>
  <c r="S537" i="53"/>
  <c r="S807" i="53" s="1"/>
  <c r="G237" i="53"/>
  <c r="AA567" i="53"/>
  <c r="G567" i="53" s="1"/>
  <c r="AA537" i="53"/>
  <c r="K568" i="53"/>
  <c r="K538" i="53"/>
  <c r="K808" i="53" s="1"/>
  <c r="S568" i="53"/>
  <c r="S538" i="53"/>
  <c r="S808" i="53" s="1"/>
  <c r="AA568" i="53"/>
  <c r="G568" i="53" s="1"/>
  <c r="AA538" i="53"/>
  <c r="K569" i="53"/>
  <c r="K539" i="53"/>
  <c r="K809" i="53" s="1"/>
  <c r="S539" i="53"/>
  <c r="S809" i="53" s="1"/>
  <c r="S569" i="53"/>
  <c r="G239" i="53"/>
  <c r="AA569" i="53"/>
  <c r="G569" i="53" s="1"/>
  <c r="AA539" i="53"/>
  <c r="K540" i="53"/>
  <c r="K810" i="53" s="1"/>
  <c r="K570" i="53"/>
  <c r="S540" i="53"/>
  <c r="S810" i="53" s="1"/>
  <c r="S570" i="53"/>
  <c r="AA540" i="53"/>
  <c r="AA570" i="53"/>
  <c r="G570" i="53" s="1"/>
  <c r="K571" i="53"/>
  <c r="K541" i="53"/>
  <c r="K811" i="53" s="1"/>
  <c r="X571" i="53"/>
  <c r="X541" i="53"/>
  <c r="X811" i="53" s="1"/>
  <c r="K574" i="53"/>
  <c r="S574" i="53"/>
  <c r="AA574" i="53"/>
  <c r="N575" i="53"/>
  <c r="V575" i="53"/>
  <c r="AD575" i="53"/>
  <c r="N576" i="53"/>
  <c r="V576" i="53"/>
  <c r="AD576" i="53"/>
  <c r="N577" i="53"/>
  <c r="V577" i="53"/>
  <c r="AD577" i="53"/>
  <c r="N578" i="53"/>
  <c r="V578" i="53"/>
  <c r="AD578" i="53"/>
  <c r="N579" i="53"/>
  <c r="V579" i="53"/>
  <c r="AD579" i="53"/>
  <c r="V580" i="53"/>
  <c r="AD580" i="53"/>
  <c r="N581" i="53"/>
  <c r="V581" i="53"/>
  <c r="AD581" i="53"/>
  <c r="N582" i="53"/>
  <c r="V582" i="53"/>
  <c r="AD582" i="53"/>
  <c r="N583" i="53"/>
  <c r="V583" i="53"/>
  <c r="AD583" i="53"/>
  <c r="N584" i="53"/>
  <c r="V584" i="53"/>
  <c r="AD584" i="53"/>
  <c r="P585" i="53"/>
  <c r="X585" i="53"/>
  <c r="H586" i="53"/>
  <c r="P586" i="53"/>
  <c r="X586" i="53"/>
  <c r="H587" i="53"/>
  <c r="P587" i="53"/>
  <c r="X587" i="53"/>
  <c r="I588" i="53"/>
  <c r="Q588" i="53"/>
  <c r="Y588" i="53"/>
  <c r="I589" i="53"/>
  <c r="Q589" i="53"/>
  <c r="Y589" i="53"/>
  <c r="K590" i="53"/>
  <c r="S590" i="53"/>
  <c r="AA590" i="53"/>
  <c r="K591" i="53"/>
  <c r="S591" i="53"/>
  <c r="G261" i="53"/>
  <c r="AA591" i="53"/>
  <c r="K592" i="53"/>
  <c r="T592" i="53"/>
  <c r="G262" i="53"/>
  <c r="AB592" i="53"/>
  <c r="L593" i="53"/>
  <c r="T593" i="53"/>
  <c r="AB593" i="53"/>
  <c r="L594" i="53"/>
  <c r="T594" i="53"/>
  <c r="G264" i="53"/>
  <c r="AB594" i="53"/>
  <c r="L595" i="53"/>
  <c r="T595" i="53"/>
  <c r="AB595" i="53"/>
  <c r="L596" i="53"/>
  <c r="T596" i="53"/>
  <c r="G266" i="53"/>
  <c r="AB596" i="53"/>
  <c r="L597" i="53"/>
  <c r="T597" i="53"/>
  <c r="AB597" i="53"/>
  <c r="L598" i="53"/>
  <c r="T598" i="53"/>
  <c r="G268" i="53"/>
  <c r="AB598" i="53"/>
  <c r="M599" i="53"/>
  <c r="U599" i="53"/>
  <c r="AC599" i="53"/>
  <c r="M600" i="53"/>
  <c r="U600" i="53"/>
  <c r="P631" i="53"/>
  <c r="X631" i="53"/>
  <c r="M664" i="53"/>
  <c r="U664" i="53"/>
  <c r="AC664" i="53"/>
  <c r="T665" i="53"/>
  <c r="AB665" i="53"/>
  <c r="L666" i="53"/>
  <c r="T666" i="53"/>
  <c r="AB666" i="53"/>
  <c r="L667" i="53"/>
  <c r="T667" i="53"/>
  <c r="AB667" i="53"/>
  <c r="K458" i="53"/>
  <c r="K758" i="53" s="1"/>
  <c r="K668" i="53"/>
  <c r="S458" i="53"/>
  <c r="S758" i="53" s="1"/>
  <c r="S668" i="53"/>
  <c r="AA668" i="53"/>
  <c r="K669" i="53"/>
  <c r="S669" i="53"/>
  <c r="G339" i="53"/>
  <c r="AA669" i="53"/>
  <c r="J670" i="53"/>
  <c r="R670" i="53"/>
  <c r="Z670" i="53"/>
  <c r="I671" i="53"/>
  <c r="Q671" i="53"/>
  <c r="Y671" i="53"/>
  <c r="I672" i="53"/>
  <c r="Q672" i="53"/>
  <c r="Y672" i="53"/>
  <c r="I673" i="53"/>
  <c r="Q673" i="53"/>
  <c r="Y673" i="53"/>
  <c r="I674" i="53"/>
  <c r="Q674" i="53"/>
  <c r="Y674" i="53"/>
  <c r="I675" i="53"/>
  <c r="Q675" i="53"/>
  <c r="Y675" i="53"/>
  <c r="I676" i="53"/>
  <c r="Q676" i="53"/>
  <c r="Y676" i="53"/>
  <c r="H677" i="53"/>
  <c r="P677" i="53"/>
  <c r="X677" i="53"/>
  <c r="AF677" i="53"/>
  <c r="O678" i="53"/>
  <c r="W678" i="53"/>
  <c r="G348" i="53"/>
  <c r="AE678" i="53"/>
  <c r="X679" i="53"/>
  <c r="H680" i="53"/>
  <c r="P680" i="53"/>
  <c r="X680" i="53"/>
  <c r="H681" i="53"/>
  <c r="P681" i="53"/>
  <c r="X681" i="53"/>
  <c r="AF681" i="53"/>
  <c r="O682" i="53"/>
  <c r="X682" i="53"/>
  <c r="O683" i="53"/>
  <c r="W683" i="53"/>
  <c r="AE683" i="53"/>
  <c r="O684" i="53"/>
  <c r="W684" i="53"/>
  <c r="G354" i="53"/>
  <c r="AE684" i="53"/>
  <c r="O685" i="53"/>
  <c r="W685" i="53"/>
  <c r="AE685" i="53"/>
  <c r="O686" i="53"/>
  <c r="W686" i="53"/>
  <c r="G356" i="53"/>
  <c r="AE686" i="53"/>
  <c r="O687" i="53"/>
  <c r="W687" i="53"/>
  <c r="AE687" i="53"/>
  <c r="O688" i="53"/>
  <c r="W688" i="53"/>
  <c r="AE688" i="53"/>
  <c r="O689" i="53"/>
  <c r="W689" i="53"/>
  <c r="AE689" i="53"/>
  <c r="N690" i="53"/>
  <c r="V690" i="53"/>
  <c r="AD690" i="53"/>
  <c r="M691" i="53"/>
  <c r="U691" i="53"/>
  <c r="X694" i="53"/>
  <c r="O695" i="53"/>
  <c r="X695" i="53"/>
  <c r="I696" i="53"/>
  <c r="Q696" i="53"/>
  <c r="Y696" i="53"/>
  <c r="J697" i="53"/>
  <c r="R697" i="53"/>
  <c r="Z697" i="53"/>
  <c r="J699" i="53"/>
  <c r="R699" i="53"/>
  <c r="Z699" i="53"/>
  <c r="K700" i="53"/>
  <c r="S700" i="53"/>
  <c r="G370" i="53"/>
  <c r="AA700" i="53"/>
  <c r="J701" i="53"/>
  <c r="R701" i="53"/>
  <c r="Z701" i="53"/>
  <c r="I702" i="53"/>
  <c r="Q702" i="53"/>
  <c r="Y702" i="53"/>
  <c r="I703" i="53"/>
  <c r="Q703" i="53"/>
  <c r="Y703" i="53"/>
  <c r="I704" i="53"/>
  <c r="Q704" i="53"/>
  <c r="Y704" i="53"/>
  <c r="Q705" i="53"/>
  <c r="J706" i="53"/>
  <c r="R706" i="53"/>
  <c r="Z706" i="53"/>
  <c r="I707" i="53"/>
  <c r="Q707" i="53"/>
  <c r="Y707" i="53"/>
  <c r="J468" i="53"/>
  <c r="J708" i="53"/>
  <c r="R708" i="53"/>
  <c r="Z708" i="53"/>
  <c r="X709" i="53"/>
  <c r="AF709" i="53"/>
  <c r="Q710" i="53"/>
  <c r="Y710" i="53"/>
  <c r="I711" i="53"/>
  <c r="Q711" i="53"/>
  <c r="Y711" i="53"/>
  <c r="H472" i="53"/>
  <c r="H772" i="53" s="1"/>
  <c r="H712" i="53"/>
  <c r="P712" i="53"/>
  <c r="AB712" i="53"/>
  <c r="K713" i="53"/>
  <c r="S713" i="53"/>
  <c r="G383" i="53"/>
  <c r="AA713" i="53"/>
  <c r="K714" i="53"/>
  <c r="S714" i="53"/>
  <c r="AA714" i="53"/>
  <c r="K715" i="53"/>
  <c r="S715" i="53"/>
  <c r="G385" i="53"/>
  <c r="AA715" i="53"/>
  <c r="J716" i="53"/>
  <c r="R716" i="53"/>
  <c r="Z716" i="53"/>
  <c r="J717" i="53"/>
  <c r="R717" i="53"/>
  <c r="Z717" i="53"/>
  <c r="I718" i="53"/>
  <c r="Q718" i="53"/>
  <c r="Y718" i="53"/>
  <c r="J719" i="53"/>
  <c r="V719" i="53"/>
  <c r="AD719" i="53"/>
  <c r="N720" i="53"/>
  <c r="V720" i="53"/>
  <c r="G390" i="53"/>
  <c r="AD720" i="53"/>
  <c r="N721" i="53"/>
  <c r="X721" i="53"/>
  <c r="L724" i="53"/>
  <c r="L454" i="53"/>
  <c r="L754" i="53" s="1"/>
  <c r="T454" i="53"/>
  <c r="T724" i="53"/>
  <c r="AB454" i="53"/>
  <c r="AB754" i="53" s="1"/>
  <c r="AB724" i="53"/>
  <c r="K455" i="53"/>
  <c r="K755" i="53" s="1"/>
  <c r="K725" i="53"/>
  <c r="S455" i="53"/>
  <c r="S755" i="53" s="1"/>
  <c r="S725" i="53"/>
  <c r="G395" i="53"/>
  <c r="AA455" i="53"/>
  <c r="AA725" i="53"/>
  <c r="K456" i="53"/>
  <c r="K756" i="53" s="1"/>
  <c r="K726" i="53"/>
  <c r="S456" i="53"/>
  <c r="S756" i="53" s="1"/>
  <c r="S726" i="53"/>
  <c r="AA456" i="53"/>
  <c r="AA726" i="53"/>
  <c r="K457" i="53"/>
  <c r="K757" i="53" s="1"/>
  <c r="K727" i="53"/>
  <c r="S457" i="53"/>
  <c r="S727" i="53"/>
  <c r="G397" i="53"/>
  <c r="AA457" i="53"/>
  <c r="AA727" i="53"/>
  <c r="Z458" i="53"/>
  <c r="Z758" i="53" s="1"/>
  <c r="Z728" i="53"/>
  <c r="J729" i="53"/>
  <c r="J459" i="53"/>
  <c r="J759" i="53" s="1"/>
  <c r="R459" i="53"/>
  <c r="R759" i="53" s="1"/>
  <c r="R729" i="53"/>
  <c r="Z459" i="53"/>
  <c r="Z759" i="53" s="1"/>
  <c r="Z729" i="53"/>
  <c r="I460" i="53"/>
  <c r="I760" i="53" s="1"/>
  <c r="I730" i="53"/>
  <c r="Q460" i="53"/>
  <c r="Q760" i="53" s="1"/>
  <c r="Q730" i="53"/>
  <c r="Y460" i="53"/>
  <c r="Y760" i="53" s="1"/>
  <c r="Y730" i="53"/>
  <c r="H461" i="53"/>
  <c r="H761" i="53" s="1"/>
  <c r="H731" i="53"/>
  <c r="P461" i="53"/>
  <c r="P761" i="53" s="1"/>
  <c r="P731" i="53"/>
  <c r="X461" i="53"/>
  <c r="X761" i="53" s="1"/>
  <c r="X731" i="53"/>
  <c r="H462" i="53"/>
  <c r="H762" i="53" s="1"/>
  <c r="H732" i="53"/>
  <c r="P462" i="53"/>
  <c r="P762" i="53" s="1"/>
  <c r="P732" i="53"/>
  <c r="X462" i="53"/>
  <c r="X762" i="53" s="1"/>
  <c r="X732" i="53"/>
  <c r="H463" i="53"/>
  <c r="H763" i="53" s="1"/>
  <c r="H733" i="53"/>
  <c r="P463" i="53"/>
  <c r="P763" i="53" s="1"/>
  <c r="P733" i="53"/>
  <c r="X463" i="53"/>
  <c r="X763" i="53" s="1"/>
  <c r="X733" i="53"/>
  <c r="H464" i="53"/>
  <c r="H764" i="53" s="1"/>
  <c r="H734" i="53"/>
  <c r="P464" i="53"/>
  <c r="P764" i="53" s="1"/>
  <c r="P734" i="53"/>
  <c r="X464" i="53"/>
  <c r="X764" i="53" s="1"/>
  <c r="X734" i="53"/>
  <c r="H465" i="53"/>
  <c r="H765" i="53" s="1"/>
  <c r="H735" i="53"/>
  <c r="P465" i="53"/>
  <c r="P765" i="53" s="1"/>
  <c r="P735" i="53"/>
  <c r="X735" i="53"/>
  <c r="X465" i="53"/>
  <c r="X765" i="53" s="1"/>
  <c r="H466" i="53"/>
  <c r="H766" i="53" s="1"/>
  <c r="H736" i="53"/>
  <c r="P466" i="53"/>
  <c r="P766" i="53" s="1"/>
  <c r="P736" i="53"/>
  <c r="X466" i="53"/>
  <c r="X766" i="53" s="1"/>
  <c r="X736" i="53"/>
  <c r="AF736" i="53"/>
  <c r="AF466" i="53"/>
  <c r="AF766" i="53" s="1"/>
  <c r="O467" i="53"/>
  <c r="O767" i="53" s="1"/>
  <c r="O737" i="53"/>
  <c r="W467" i="53"/>
  <c r="W737" i="53"/>
  <c r="AE737" i="53"/>
  <c r="AE467" i="53"/>
  <c r="AE767" i="53" s="1"/>
  <c r="U468" i="53"/>
  <c r="U768" i="53" s="1"/>
  <c r="U738" i="53"/>
  <c r="AC738" i="53"/>
  <c r="AC468" i="53"/>
  <c r="AC768" i="53" s="1"/>
  <c r="M469" i="53"/>
  <c r="M769" i="53" s="1"/>
  <c r="M739" i="53"/>
  <c r="U469" i="53"/>
  <c r="U769" i="53" s="1"/>
  <c r="U739" i="53"/>
  <c r="AC739" i="53"/>
  <c r="AC469" i="53"/>
  <c r="AC769" i="53" s="1"/>
  <c r="L470" i="53"/>
  <c r="L740" i="53"/>
  <c r="T470" i="53"/>
  <c r="T770" i="53" s="1"/>
  <c r="T740" i="53"/>
  <c r="AB470" i="53"/>
  <c r="AB770" i="53" s="1"/>
  <c r="AB740" i="53"/>
  <c r="L471" i="53"/>
  <c r="L771" i="53" s="1"/>
  <c r="L741" i="53"/>
  <c r="T471" i="53"/>
  <c r="T771" i="53" s="1"/>
  <c r="T741" i="53"/>
  <c r="AB471" i="53"/>
  <c r="AB771" i="53" s="1"/>
  <c r="AB741" i="53"/>
  <c r="P472" i="53"/>
  <c r="P772" i="53" s="1"/>
  <c r="P742" i="53"/>
  <c r="Z472" i="53"/>
  <c r="Z772" i="53" s="1"/>
  <c r="Z742" i="53"/>
  <c r="J473" i="53"/>
  <c r="J773" i="53" s="1"/>
  <c r="J743" i="53"/>
  <c r="R473" i="53"/>
  <c r="R773" i="53" s="1"/>
  <c r="R743" i="53"/>
  <c r="Z473" i="53"/>
  <c r="Z773" i="53" s="1"/>
  <c r="Z743" i="53"/>
  <c r="J474" i="53"/>
  <c r="J774" i="53" s="1"/>
  <c r="J744" i="53"/>
  <c r="R744" i="53"/>
  <c r="R474" i="53"/>
  <c r="Z474" i="53"/>
  <c r="Z774" i="53" s="1"/>
  <c r="Z744" i="53"/>
  <c r="J745" i="53"/>
  <c r="J475" i="53"/>
  <c r="J775" i="53" s="1"/>
  <c r="R475" i="53"/>
  <c r="R775" i="53" s="1"/>
  <c r="R745" i="53"/>
  <c r="Z745" i="53"/>
  <c r="Z475" i="53"/>
  <c r="Z775" i="53" s="1"/>
  <c r="I746" i="53"/>
  <c r="I476" i="53"/>
  <c r="I776" i="53" s="1"/>
  <c r="Q476" i="53"/>
  <c r="Q776" i="53" s="1"/>
  <c r="Q746" i="53"/>
  <c r="Y746" i="53"/>
  <c r="Y476" i="53"/>
  <c r="Y776" i="53" s="1"/>
  <c r="I477" i="53"/>
  <c r="I777" i="53" s="1"/>
  <c r="I747" i="53"/>
  <c r="Q477" i="53"/>
  <c r="Q777" i="53" s="1"/>
  <c r="Q747" i="53"/>
  <c r="Y477" i="53"/>
  <c r="Y777" i="53" s="1"/>
  <c r="Y747" i="53"/>
  <c r="I478" i="53"/>
  <c r="I778" i="53" s="1"/>
  <c r="I748" i="53"/>
  <c r="Q478" i="53"/>
  <c r="Q778" i="53" s="1"/>
  <c r="Q748" i="53"/>
  <c r="Y478" i="53"/>
  <c r="Y778" i="53" s="1"/>
  <c r="Y748" i="53"/>
  <c r="I479" i="53"/>
  <c r="I779" i="53" s="1"/>
  <c r="I749" i="53"/>
  <c r="Q479" i="53"/>
  <c r="Q779" i="53" s="1"/>
  <c r="Q749" i="53"/>
  <c r="Y479" i="53"/>
  <c r="Y779" i="53" s="1"/>
  <c r="Y749" i="53"/>
  <c r="H480" i="53"/>
  <c r="H780" i="53" s="1"/>
  <c r="H750" i="53"/>
  <c r="P480" i="53"/>
  <c r="P780" i="53" s="1"/>
  <c r="P750" i="53"/>
  <c r="X480" i="53"/>
  <c r="X780" i="53" s="1"/>
  <c r="X750" i="53"/>
  <c r="AF750" i="53"/>
  <c r="O751" i="53"/>
  <c r="O481" i="53"/>
  <c r="W751" i="53"/>
  <c r="W481" i="53"/>
  <c r="W781" i="53" s="1"/>
  <c r="AF591" i="53"/>
  <c r="AF607" i="53"/>
  <c r="AF621" i="53"/>
  <c r="I464" i="53"/>
  <c r="I734" i="53"/>
  <c r="Q464" i="53"/>
  <c r="Q764" i="53" s="1"/>
  <c r="Q734" i="53"/>
  <c r="Y464" i="53"/>
  <c r="Y764" i="53" s="1"/>
  <c r="Y734" i="53"/>
  <c r="I465" i="53"/>
  <c r="I765" i="53" s="1"/>
  <c r="I735" i="53"/>
  <c r="Q465" i="53"/>
  <c r="Q735" i="53"/>
  <c r="Y465" i="53"/>
  <c r="Y765" i="53" s="1"/>
  <c r="Y735" i="53"/>
  <c r="I466" i="53"/>
  <c r="I766" i="53" s="1"/>
  <c r="I736" i="53"/>
  <c r="Q736" i="53"/>
  <c r="Q466" i="53"/>
  <c r="Q766" i="53" s="1"/>
  <c r="Y466" i="53"/>
  <c r="Y766" i="53" s="1"/>
  <c r="Y736" i="53"/>
  <c r="H467" i="53"/>
  <c r="H767" i="53" s="1"/>
  <c r="H737" i="53"/>
  <c r="P467" i="53"/>
  <c r="P767" i="53" s="1"/>
  <c r="P737" i="53"/>
  <c r="X467" i="53"/>
  <c r="X767" i="53" s="1"/>
  <c r="X737" i="53"/>
  <c r="AF737" i="53"/>
  <c r="V468" i="53"/>
  <c r="V768" i="53" s="1"/>
  <c r="V738" i="53"/>
  <c r="AD738" i="53"/>
  <c r="AD468" i="53"/>
  <c r="AD768" i="53" s="1"/>
  <c r="N739" i="53"/>
  <c r="N469" i="53"/>
  <c r="N769" i="53" s="1"/>
  <c r="V469" i="53"/>
  <c r="V769" i="53" s="1"/>
  <c r="V739" i="53"/>
  <c r="AD469" i="53"/>
  <c r="AD769" i="53" s="1"/>
  <c r="AD739" i="53"/>
  <c r="M740" i="53"/>
  <c r="M470" i="53"/>
  <c r="M770" i="53" s="1"/>
  <c r="U470" i="53"/>
  <c r="U770" i="53" s="1"/>
  <c r="U740" i="53"/>
  <c r="AC740" i="53"/>
  <c r="AC470" i="53"/>
  <c r="AC770" i="53" s="1"/>
  <c r="M471" i="53"/>
  <c r="M771" i="53" s="1"/>
  <c r="M741" i="53"/>
  <c r="U471" i="53"/>
  <c r="U771" i="53" s="1"/>
  <c r="U741" i="53"/>
  <c r="AC741" i="53"/>
  <c r="AC471" i="53"/>
  <c r="AC771" i="53" s="1"/>
  <c r="Q742" i="53"/>
  <c r="Q472" i="53"/>
  <c r="Q772" i="53" s="1"/>
  <c r="G412" i="53"/>
  <c r="AA472" i="53"/>
  <c r="AA742" i="53"/>
  <c r="K743" i="53"/>
  <c r="K473" i="53"/>
  <c r="K773" i="53" s="1"/>
  <c r="S473" i="53"/>
  <c r="S773" i="53" s="1"/>
  <c r="S743" i="53"/>
  <c r="G413" i="53"/>
  <c r="AA743" i="53"/>
  <c r="AA473" i="53"/>
  <c r="K474" i="53"/>
  <c r="K774" i="53" s="1"/>
  <c r="K744" i="53"/>
  <c r="S474" i="53"/>
  <c r="S774" i="53" s="1"/>
  <c r="S744" i="53"/>
  <c r="AA474" i="53"/>
  <c r="AA744" i="53"/>
  <c r="K475" i="53"/>
  <c r="K775" i="53" s="1"/>
  <c r="K745" i="53"/>
  <c r="S475" i="53"/>
  <c r="S775" i="53" s="1"/>
  <c r="S745" i="53"/>
  <c r="G415" i="53"/>
  <c r="AA475" i="53"/>
  <c r="AA745" i="53"/>
  <c r="J476" i="53"/>
  <c r="J776" i="53" s="1"/>
  <c r="J746" i="53"/>
  <c r="R476" i="53"/>
  <c r="R776" i="53" s="1"/>
  <c r="R746" i="53"/>
  <c r="Z746" i="53"/>
  <c r="Z476" i="53"/>
  <c r="Z776" i="53" s="1"/>
  <c r="J477" i="53"/>
  <c r="J777" i="53" s="1"/>
  <c r="J747" i="53"/>
  <c r="R477" i="53"/>
  <c r="R777" i="53" s="1"/>
  <c r="R747" i="53"/>
  <c r="Z477" i="53"/>
  <c r="Z777" i="53" s="1"/>
  <c r="Z747" i="53"/>
  <c r="J478" i="53"/>
  <c r="J778" i="53" s="1"/>
  <c r="J748" i="53"/>
  <c r="R478" i="53"/>
  <c r="R778" i="53" s="1"/>
  <c r="R748" i="53"/>
  <c r="Z478" i="53"/>
  <c r="Z778" i="53" s="1"/>
  <c r="Z748" i="53"/>
  <c r="J479" i="53"/>
  <c r="J779" i="53" s="1"/>
  <c r="J749" i="53"/>
  <c r="R479" i="53"/>
  <c r="R779" i="53" s="1"/>
  <c r="R749" i="53"/>
  <c r="Z479" i="53"/>
  <c r="Z779" i="53" s="1"/>
  <c r="Z749" i="53"/>
  <c r="I480" i="53"/>
  <c r="I780" i="53" s="1"/>
  <c r="I750" i="53"/>
  <c r="Q750" i="53"/>
  <c r="Q480" i="53"/>
  <c r="Q780" i="53" s="1"/>
  <c r="Y480" i="53"/>
  <c r="Y780" i="53" s="1"/>
  <c r="Y750" i="53"/>
  <c r="H751" i="53"/>
  <c r="H481" i="53"/>
  <c r="H781" i="53" s="1"/>
  <c r="P751" i="53"/>
  <c r="X751" i="53"/>
  <c r="X481" i="53"/>
  <c r="X781" i="53" s="1"/>
  <c r="AF597" i="53"/>
  <c r="AD574" i="53"/>
  <c r="Q575" i="53"/>
  <c r="Y575" i="53"/>
  <c r="I576" i="53"/>
  <c r="Q576" i="53"/>
  <c r="Y576" i="53"/>
  <c r="I577" i="53"/>
  <c r="Q577" i="53"/>
  <c r="Y577" i="53"/>
  <c r="I578" i="53"/>
  <c r="Q578" i="53"/>
  <c r="Y578" i="53"/>
  <c r="I579" i="53"/>
  <c r="Q579" i="53"/>
  <c r="Y579" i="53"/>
  <c r="Q580" i="53"/>
  <c r="Y580" i="53"/>
  <c r="I581" i="53"/>
  <c r="Q581" i="53"/>
  <c r="Y581" i="53"/>
  <c r="I582" i="53"/>
  <c r="Q582" i="53"/>
  <c r="Y582" i="53"/>
  <c r="I583" i="53"/>
  <c r="Q583" i="53"/>
  <c r="Y583" i="53"/>
  <c r="I584" i="53"/>
  <c r="Q584" i="53"/>
  <c r="Y584" i="53"/>
  <c r="I585" i="53"/>
  <c r="S585" i="53"/>
  <c r="G255" i="53"/>
  <c r="AA585" i="53"/>
  <c r="K586" i="53"/>
  <c r="S586" i="53"/>
  <c r="AA586" i="53"/>
  <c r="K587" i="53"/>
  <c r="S587" i="53"/>
  <c r="G257" i="53"/>
  <c r="AA587" i="53"/>
  <c r="L588" i="53"/>
  <c r="T588" i="53"/>
  <c r="G258" i="53"/>
  <c r="AB588" i="53"/>
  <c r="L589" i="53"/>
  <c r="T589" i="53"/>
  <c r="AB589" i="53"/>
  <c r="N590" i="53"/>
  <c r="V590" i="53"/>
  <c r="AD590" i="53"/>
  <c r="N591" i="53"/>
  <c r="V591" i="53"/>
  <c r="AD591" i="53"/>
  <c r="N592" i="53"/>
  <c r="W592" i="53"/>
  <c r="AE592" i="53"/>
  <c r="O593" i="53"/>
  <c r="W593" i="53"/>
  <c r="AE593" i="53"/>
  <c r="O594" i="53"/>
  <c r="W594" i="53"/>
  <c r="AE594" i="53"/>
  <c r="O595" i="53"/>
  <c r="W595" i="53"/>
  <c r="AE595" i="53"/>
  <c r="AE535" i="53"/>
  <c r="O596" i="53"/>
  <c r="W596" i="53"/>
  <c r="AE596" i="53"/>
  <c r="O597" i="53"/>
  <c r="W597" i="53"/>
  <c r="AE597" i="53"/>
  <c r="O598" i="53"/>
  <c r="W598" i="53"/>
  <c r="H599" i="53"/>
  <c r="P599" i="53"/>
  <c r="X599" i="53"/>
  <c r="H600" i="53"/>
  <c r="P600" i="53"/>
  <c r="X600" i="53"/>
  <c r="H601" i="53"/>
  <c r="R601" i="53"/>
  <c r="Z601" i="53"/>
  <c r="M604" i="53"/>
  <c r="U604" i="53"/>
  <c r="AC604" i="53"/>
  <c r="M605" i="53"/>
  <c r="U605" i="53"/>
  <c r="AC605" i="53"/>
  <c r="M606" i="53"/>
  <c r="U606" i="53"/>
  <c r="AC606" i="53"/>
  <c r="Y607" i="53"/>
  <c r="S608" i="53"/>
  <c r="G278" i="53"/>
  <c r="AA608" i="53"/>
  <c r="K609" i="53"/>
  <c r="S609" i="53"/>
  <c r="AB609" i="53"/>
  <c r="L610" i="53"/>
  <c r="L520" i="53"/>
  <c r="L790" i="53" s="1"/>
  <c r="T610" i="53"/>
  <c r="AB610" i="53"/>
  <c r="L611" i="53"/>
  <c r="T611" i="53"/>
  <c r="AB611" i="53"/>
  <c r="L612" i="53"/>
  <c r="T612" i="53"/>
  <c r="AB612" i="53"/>
  <c r="L613" i="53"/>
  <c r="T613" i="53"/>
  <c r="AB613" i="53"/>
  <c r="L614" i="53"/>
  <c r="AB614" i="53"/>
  <c r="AA615" i="53"/>
  <c r="K616" i="53"/>
  <c r="S616" i="53"/>
  <c r="G286" i="53"/>
  <c r="AA616" i="53"/>
  <c r="K617" i="53"/>
  <c r="S617" i="53"/>
  <c r="AA617" i="53"/>
  <c r="K618" i="53"/>
  <c r="S618" i="53"/>
  <c r="G288" i="53"/>
  <c r="AA618" i="53"/>
  <c r="K619" i="53"/>
  <c r="W619" i="53"/>
  <c r="G289" i="53"/>
  <c r="AE619" i="53"/>
  <c r="Q620" i="53"/>
  <c r="Y620" i="53"/>
  <c r="I621" i="53"/>
  <c r="Q621" i="53"/>
  <c r="Y621" i="53"/>
  <c r="I622" i="53"/>
  <c r="Q622" i="53"/>
  <c r="G292" i="53"/>
  <c r="AA622" i="53"/>
  <c r="K623" i="53"/>
  <c r="S623" i="53"/>
  <c r="AA623" i="53"/>
  <c r="K624" i="53"/>
  <c r="S624" i="53"/>
  <c r="G294" i="53"/>
  <c r="AA624" i="53"/>
  <c r="L625" i="53"/>
  <c r="T625" i="53"/>
  <c r="I626" i="53"/>
  <c r="Q626" i="53"/>
  <c r="Y626" i="53"/>
  <c r="I627" i="53"/>
  <c r="Q627" i="53"/>
  <c r="Y627" i="53"/>
  <c r="I628" i="53"/>
  <c r="Q628" i="53"/>
  <c r="Y628" i="53"/>
  <c r="J629" i="53"/>
  <c r="R629" i="53"/>
  <c r="Z629" i="53"/>
  <c r="J630" i="53"/>
  <c r="R630" i="53"/>
  <c r="Z630" i="53"/>
  <c r="J631" i="53"/>
  <c r="R631" i="53"/>
  <c r="Z631" i="53"/>
  <c r="O664" i="53"/>
  <c r="W664" i="53"/>
  <c r="G334" i="53"/>
  <c r="AE664" i="53"/>
  <c r="V665" i="53"/>
  <c r="AD665" i="53"/>
  <c r="N666" i="53"/>
  <c r="V666" i="53"/>
  <c r="AD666" i="53"/>
  <c r="N667" i="53"/>
  <c r="V667" i="53"/>
  <c r="AD667" i="53"/>
  <c r="M458" i="53"/>
  <c r="M668" i="53"/>
  <c r="U668" i="53"/>
  <c r="U458" i="53"/>
  <c r="U758" i="53" s="1"/>
  <c r="AC668" i="53"/>
  <c r="M669" i="53"/>
  <c r="U669" i="53"/>
  <c r="AC669" i="53"/>
  <c r="L670" i="53"/>
  <c r="T670" i="53"/>
  <c r="AB670" i="53"/>
  <c r="K671" i="53"/>
  <c r="S671" i="53"/>
  <c r="G341" i="53"/>
  <c r="AA671" i="53"/>
  <c r="K672" i="53"/>
  <c r="S672" i="53"/>
  <c r="G342" i="53"/>
  <c r="AA672" i="53"/>
  <c r="K673" i="53"/>
  <c r="S673" i="53"/>
  <c r="G343" i="53"/>
  <c r="AA673" i="53"/>
  <c r="K674" i="53"/>
  <c r="S674" i="53"/>
  <c r="G344" i="53"/>
  <c r="AA674" i="53"/>
  <c r="K675" i="53"/>
  <c r="S675" i="53"/>
  <c r="G345" i="53"/>
  <c r="AA675" i="53"/>
  <c r="K676" i="53"/>
  <c r="S676" i="53"/>
  <c r="AA676" i="53"/>
  <c r="J677" i="53"/>
  <c r="R677" i="53"/>
  <c r="Z677" i="53"/>
  <c r="I678" i="53"/>
  <c r="Q678" i="53"/>
  <c r="Y678" i="53"/>
  <c r="R679" i="53"/>
  <c r="Z679" i="53"/>
  <c r="J680" i="53"/>
  <c r="R680" i="53"/>
  <c r="Z680" i="53"/>
  <c r="J681" i="53"/>
  <c r="R681" i="53"/>
  <c r="Z681" i="53"/>
  <c r="I682" i="53"/>
  <c r="Q682" i="53"/>
  <c r="Z682" i="53"/>
  <c r="I683" i="53"/>
  <c r="Q683" i="53"/>
  <c r="Y683" i="53"/>
  <c r="I684" i="53"/>
  <c r="Q684" i="53"/>
  <c r="Y684" i="53"/>
  <c r="I685" i="53"/>
  <c r="Q685" i="53"/>
  <c r="Y685" i="53"/>
  <c r="I686" i="53"/>
  <c r="Q686" i="53"/>
  <c r="Y686" i="53"/>
  <c r="I687" i="53"/>
  <c r="Q687" i="53"/>
  <c r="Y687" i="53"/>
  <c r="I688" i="53"/>
  <c r="Q688" i="53"/>
  <c r="Y688" i="53"/>
  <c r="I689" i="53"/>
  <c r="Q689" i="53"/>
  <c r="Y689" i="53"/>
  <c r="H690" i="53"/>
  <c r="P690" i="53"/>
  <c r="X690" i="53"/>
  <c r="AF690" i="53"/>
  <c r="O691" i="53"/>
  <c r="W691" i="53"/>
  <c r="Z694" i="53"/>
  <c r="I695" i="53"/>
  <c r="Q695" i="53"/>
  <c r="Z695" i="53"/>
  <c r="K696" i="53"/>
  <c r="S696" i="53"/>
  <c r="AA696" i="53"/>
  <c r="L697" i="53"/>
  <c r="T697" i="53"/>
  <c r="AB697" i="53"/>
  <c r="L699" i="53"/>
  <c r="T699" i="53"/>
  <c r="AB699" i="53"/>
  <c r="M700" i="53"/>
  <c r="U700" i="53"/>
  <c r="AC700" i="53"/>
  <c r="L701" i="53"/>
  <c r="T701" i="53"/>
  <c r="AB701" i="53"/>
  <c r="K702" i="53"/>
  <c r="S702" i="53"/>
  <c r="AA702" i="53"/>
  <c r="K703" i="53"/>
  <c r="S703" i="53"/>
  <c r="G373" i="53"/>
  <c r="AA703" i="53"/>
  <c r="K704" i="53"/>
  <c r="S704" i="53"/>
  <c r="AA704" i="53"/>
  <c r="L706" i="53"/>
  <c r="T706" i="53"/>
  <c r="AB706" i="53"/>
  <c r="K707" i="53"/>
  <c r="S707" i="53"/>
  <c r="G377" i="53"/>
  <c r="AA707" i="53"/>
  <c r="L468" i="53"/>
  <c r="L768" i="53" s="1"/>
  <c r="L708" i="53"/>
  <c r="T708" i="53"/>
  <c r="AB708" i="53"/>
  <c r="Z709" i="53"/>
  <c r="K710" i="53"/>
  <c r="S710" i="53"/>
  <c r="AA710" i="53"/>
  <c r="K711" i="53"/>
  <c r="S711" i="53"/>
  <c r="G381" i="53"/>
  <c r="AA711" i="53"/>
  <c r="J472" i="53"/>
  <c r="J772" i="53" s="1"/>
  <c r="J712" i="53"/>
  <c r="V712" i="53"/>
  <c r="G382" i="53"/>
  <c r="AD712" i="53"/>
  <c r="M713" i="53"/>
  <c r="U713" i="53"/>
  <c r="AC713" i="53"/>
  <c r="M714" i="53"/>
  <c r="U714" i="53"/>
  <c r="AC714" i="53"/>
  <c r="M715" i="53"/>
  <c r="U715" i="53"/>
  <c r="L716" i="53"/>
  <c r="T716" i="53"/>
  <c r="AB716" i="53"/>
  <c r="L717" i="53"/>
  <c r="T717" i="53"/>
  <c r="AB717" i="53"/>
  <c r="K718" i="53"/>
  <c r="S718" i="53"/>
  <c r="AA718" i="53"/>
  <c r="P719" i="53"/>
  <c r="X719" i="53"/>
  <c r="H720" i="53"/>
  <c r="P720" i="53"/>
  <c r="X720" i="53"/>
  <c r="H721" i="53"/>
  <c r="Q721" i="53"/>
  <c r="Z721" i="53"/>
  <c r="N454" i="53"/>
  <c r="N754" i="53" s="1"/>
  <c r="N724" i="53"/>
  <c r="V454" i="53"/>
  <c r="V754" i="53" s="1"/>
  <c r="V724" i="53"/>
  <c r="AD454" i="53"/>
  <c r="AD754" i="53" s="1"/>
  <c r="AD724" i="53"/>
  <c r="M455" i="53"/>
  <c r="M755" i="53" s="1"/>
  <c r="M725" i="53"/>
  <c r="U455" i="53"/>
  <c r="U755" i="53" s="1"/>
  <c r="U725" i="53"/>
  <c r="AC725" i="53"/>
  <c r="AC455" i="53"/>
  <c r="AC755" i="53" s="1"/>
  <c r="M456" i="53"/>
  <c r="M756" i="53" s="1"/>
  <c r="M726" i="53"/>
  <c r="U456" i="53"/>
  <c r="U756" i="53" s="1"/>
  <c r="U726" i="53"/>
  <c r="G396" i="53"/>
  <c r="AC726" i="53"/>
  <c r="AC456" i="53"/>
  <c r="AC756" i="53" s="1"/>
  <c r="M457" i="53"/>
  <c r="M757" i="53" s="1"/>
  <c r="M727" i="53"/>
  <c r="U457" i="53"/>
  <c r="U757" i="53" s="1"/>
  <c r="U727" i="53"/>
  <c r="AC727" i="53"/>
  <c r="AC457" i="53"/>
  <c r="AC757" i="53" s="1"/>
  <c r="AB458" i="53"/>
  <c r="AB758" i="53" s="1"/>
  <c r="AB728" i="53"/>
  <c r="L459" i="53"/>
  <c r="L759" i="53" s="1"/>
  <c r="L729" i="53"/>
  <c r="T459" i="53"/>
  <c r="T759" i="53" s="1"/>
  <c r="T729" i="53"/>
  <c r="AB729" i="53"/>
  <c r="AB459" i="53"/>
  <c r="AB759" i="53" s="1"/>
  <c r="K460" i="53"/>
  <c r="K760" i="53" s="1"/>
  <c r="K730" i="53"/>
  <c r="S460" i="53"/>
  <c r="S760" i="53" s="1"/>
  <c r="S730" i="53"/>
  <c r="G400" i="53"/>
  <c r="AA460" i="53"/>
  <c r="AA730" i="53"/>
  <c r="J461" i="53"/>
  <c r="J761" i="53" s="1"/>
  <c r="J731" i="53"/>
  <c r="R461" i="53"/>
  <c r="R761" i="53" s="1"/>
  <c r="R731" i="53"/>
  <c r="Z461" i="53"/>
  <c r="Z761" i="53" s="1"/>
  <c r="Z731" i="53"/>
  <c r="J462" i="53"/>
  <c r="J762" i="53" s="1"/>
  <c r="J732" i="53"/>
  <c r="R462" i="53"/>
  <c r="R762" i="53" s="1"/>
  <c r="R732" i="53"/>
  <c r="Z732" i="53"/>
  <c r="Z462" i="53"/>
  <c r="Z762" i="53" s="1"/>
  <c r="J463" i="53"/>
  <c r="J763" i="53" s="1"/>
  <c r="J733" i="53"/>
  <c r="R733" i="53"/>
  <c r="R463" i="53"/>
  <c r="R763" i="53" s="1"/>
  <c r="Z463" i="53"/>
  <c r="Z763" i="53" s="1"/>
  <c r="Z733" i="53"/>
  <c r="J464" i="53"/>
  <c r="J764" i="53" s="1"/>
  <c r="J734" i="53"/>
  <c r="R464" i="53"/>
  <c r="R764" i="53" s="1"/>
  <c r="R734" i="53"/>
  <c r="Z464" i="53"/>
  <c r="Z764" i="53" s="1"/>
  <c r="Z734" i="53"/>
  <c r="J465" i="53"/>
  <c r="J765" i="53" s="1"/>
  <c r="J735" i="53"/>
  <c r="R735" i="53"/>
  <c r="R465" i="53"/>
  <c r="R765" i="53" s="1"/>
  <c r="Z465" i="53"/>
  <c r="Z765" i="53" s="1"/>
  <c r="Z735" i="53"/>
  <c r="J466" i="53"/>
  <c r="J766" i="53" s="1"/>
  <c r="J736" i="53"/>
  <c r="R466" i="53"/>
  <c r="R766" i="53" s="1"/>
  <c r="R736" i="53"/>
  <c r="Z466" i="53"/>
  <c r="Z766" i="53" s="1"/>
  <c r="Z736" i="53"/>
  <c r="I467" i="53"/>
  <c r="I767" i="53" s="1"/>
  <c r="I737" i="53"/>
  <c r="Q467" i="53"/>
  <c r="Q767" i="53" s="1"/>
  <c r="Q737" i="53"/>
  <c r="Y467" i="53"/>
  <c r="Y767" i="53" s="1"/>
  <c r="Y737" i="53"/>
  <c r="O468" i="53"/>
  <c r="O768" i="53" s="1"/>
  <c r="O738" i="53"/>
  <c r="W468" i="53"/>
  <c r="W768" i="53" s="1"/>
  <c r="W738" i="53"/>
  <c r="AE738" i="53"/>
  <c r="AE468" i="53"/>
  <c r="AE768" i="53" s="1"/>
  <c r="O739" i="53"/>
  <c r="O469" i="53"/>
  <c r="O769" i="53" s="1"/>
  <c r="W469" i="53"/>
  <c r="W769" i="53" s="1"/>
  <c r="W739" i="53"/>
  <c r="AE469" i="53"/>
  <c r="AE769" i="53" s="1"/>
  <c r="AE739" i="53"/>
  <c r="N470" i="53"/>
  <c r="N770" i="53" s="1"/>
  <c r="N740" i="53"/>
  <c r="V470" i="53"/>
  <c r="V770" i="53" s="1"/>
  <c r="V740" i="53"/>
  <c r="AD470" i="53"/>
  <c r="AD770" i="53" s="1"/>
  <c r="AD740" i="53"/>
  <c r="N471" i="53"/>
  <c r="N771" i="53" s="1"/>
  <c r="N741" i="53"/>
  <c r="V471" i="53"/>
  <c r="V771" i="53" s="1"/>
  <c r="V741" i="53"/>
  <c r="AD741" i="53"/>
  <c r="AD471" i="53"/>
  <c r="AD771" i="53" s="1"/>
  <c r="R742" i="53"/>
  <c r="R472" i="53"/>
  <c r="R772" i="53" s="1"/>
  <c r="AB472" i="53"/>
  <c r="AB772" i="53" s="1"/>
  <c r="AB742" i="53"/>
  <c r="L473" i="53"/>
  <c r="L773" i="53" s="1"/>
  <c r="L743" i="53"/>
  <c r="T473" i="53"/>
  <c r="T773" i="53" s="1"/>
  <c r="T743" i="53"/>
  <c r="AB473" i="53"/>
  <c r="AB773" i="53" s="1"/>
  <c r="AB743" i="53"/>
  <c r="L474" i="53"/>
  <c r="L774" i="53" s="1"/>
  <c r="L744" i="53"/>
  <c r="T474" i="53"/>
  <c r="T774" i="53" s="1"/>
  <c r="T744" i="53"/>
  <c r="AB474" i="53"/>
  <c r="AB774" i="53" s="1"/>
  <c r="AB744" i="53"/>
  <c r="L475" i="53"/>
  <c r="L775" i="53" s="1"/>
  <c r="L745" i="53"/>
  <c r="T475" i="53"/>
  <c r="T775" i="53" s="1"/>
  <c r="T745" i="53"/>
  <c r="AB475" i="53"/>
  <c r="AB775" i="53" s="1"/>
  <c r="AB745" i="53"/>
  <c r="K476" i="53"/>
  <c r="K776" i="53" s="1"/>
  <c r="K746" i="53"/>
  <c r="S476" i="53"/>
  <c r="S776" i="53" s="1"/>
  <c r="S746" i="53"/>
  <c r="G416" i="53"/>
  <c r="AA476" i="53"/>
  <c r="AA746" i="53"/>
  <c r="K477" i="53"/>
  <c r="K777" i="53" s="1"/>
  <c r="K747" i="53"/>
  <c r="S747" i="53"/>
  <c r="S477" i="53"/>
  <c r="S777" i="53" s="1"/>
  <c r="G417" i="53"/>
  <c r="AA477" i="53"/>
  <c r="AA747" i="53"/>
  <c r="K478" i="53"/>
  <c r="K778" i="53" s="1"/>
  <c r="K748" i="53"/>
  <c r="S478" i="53"/>
  <c r="S778" i="53" s="1"/>
  <c r="S748" i="53"/>
  <c r="G418" i="53"/>
  <c r="AA478" i="53"/>
  <c r="AA748" i="53"/>
  <c r="K479" i="53"/>
  <c r="K779" i="53" s="1"/>
  <c r="K749" i="53"/>
  <c r="S479" i="53"/>
  <c r="S779" i="53" s="1"/>
  <c r="S749" i="53"/>
  <c r="G419" i="53"/>
  <c r="AA479" i="53"/>
  <c r="AA749" i="53"/>
  <c r="J480" i="53"/>
  <c r="J780" i="53" s="1"/>
  <c r="J750" i="53"/>
  <c r="R480" i="53"/>
  <c r="R780" i="53" s="1"/>
  <c r="R750" i="53"/>
  <c r="Z480" i="53"/>
  <c r="Z780" i="53" s="1"/>
  <c r="Z750" i="53"/>
  <c r="I751" i="53"/>
  <c r="I481" i="53"/>
  <c r="I781" i="53" s="1"/>
  <c r="Q751" i="53"/>
  <c r="Q481" i="53"/>
  <c r="Q781" i="53" s="1"/>
  <c r="Y751" i="53"/>
  <c r="Y481" i="53"/>
  <c r="Y781" i="53" s="1"/>
  <c r="AF605" i="53"/>
  <c r="AF609" i="53"/>
  <c r="J626" i="53"/>
  <c r="R626" i="53"/>
  <c r="Z626" i="53"/>
  <c r="J627" i="53"/>
  <c r="R627" i="53"/>
  <c r="Z627" i="53"/>
  <c r="J628" i="53"/>
  <c r="R628" i="53"/>
  <c r="Z628" i="53"/>
  <c r="K629" i="53"/>
  <c r="S629" i="53"/>
  <c r="AA629" i="53"/>
  <c r="K630" i="53"/>
  <c r="S630" i="53"/>
  <c r="G300" i="53"/>
  <c r="AA630" i="53"/>
  <c r="K631" i="53"/>
  <c r="S631" i="53"/>
  <c r="G301" i="53"/>
  <c r="AA631" i="53"/>
  <c r="H664" i="53"/>
  <c r="P664" i="53"/>
  <c r="X664" i="53"/>
  <c r="W665" i="53"/>
  <c r="AE665" i="53"/>
  <c r="O666" i="53"/>
  <c r="W666" i="53"/>
  <c r="AE666" i="53"/>
  <c r="O667" i="53"/>
  <c r="W667" i="53"/>
  <c r="AE667" i="53"/>
  <c r="N458" i="53"/>
  <c r="N758" i="53" s="1"/>
  <c r="N668" i="53"/>
  <c r="V458" i="53"/>
  <c r="V758" i="53" s="1"/>
  <c r="V668" i="53"/>
  <c r="AD668" i="53"/>
  <c r="N669" i="53"/>
  <c r="V669" i="53"/>
  <c r="AD669" i="53"/>
  <c r="M670" i="53"/>
  <c r="U670" i="53"/>
  <c r="AC670" i="53"/>
  <c r="L671" i="53"/>
  <c r="T671" i="53"/>
  <c r="AB671" i="53"/>
  <c r="L672" i="53"/>
  <c r="T672" i="53"/>
  <c r="AB672" i="53"/>
  <c r="L673" i="53"/>
  <c r="T673" i="53"/>
  <c r="AB673" i="53"/>
  <c r="L674" i="53"/>
  <c r="T674" i="53"/>
  <c r="AB674" i="53"/>
  <c r="L675" i="53"/>
  <c r="T675" i="53"/>
  <c r="AB675" i="53"/>
  <c r="L676" i="53"/>
  <c r="T676" i="53"/>
  <c r="AB676" i="53"/>
  <c r="K677" i="53"/>
  <c r="S677" i="53"/>
  <c r="G347" i="53"/>
  <c r="AA677" i="53"/>
  <c r="J678" i="53"/>
  <c r="R678" i="53"/>
  <c r="Z678" i="53"/>
  <c r="S679" i="53"/>
  <c r="G349" i="53"/>
  <c r="AA679" i="53"/>
  <c r="K680" i="53"/>
  <c r="S680" i="53"/>
  <c r="G350" i="53"/>
  <c r="AA680" i="53"/>
  <c r="K681" i="53"/>
  <c r="S681" i="53"/>
  <c r="G351" i="53"/>
  <c r="AA681" i="53"/>
  <c r="J682" i="53"/>
  <c r="R682" i="53"/>
  <c r="G352" i="53"/>
  <c r="AA682" i="53"/>
  <c r="J683" i="53"/>
  <c r="R683" i="53"/>
  <c r="Z683" i="53"/>
  <c r="J684" i="53"/>
  <c r="R684" i="53"/>
  <c r="Z684" i="53"/>
  <c r="J685" i="53"/>
  <c r="R685" i="53"/>
  <c r="Z685" i="53"/>
  <c r="J686" i="53"/>
  <c r="R686" i="53"/>
  <c r="Z686" i="53"/>
  <c r="J687" i="53"/>
  <c r="R687" i="53"/>
  <c r="Z687" i="53"/>
  <c r="J688" i="53"/>
  <c r="R688" i="53"/>
  <c r="Z688" i="53"/>
  <c r="J689" i="53"/>
  <c r="R689" i="53"/>
  <c r="Z689" i="53"/>
  <c r="I690" i="53"/>
  <c r="Q690" i="53"/>
  <c r="Y690" i="53"/>
  <c r="H691" i="53"/>
  <c r="P691" i="53"/>
  <c r="X691" i="53"/>
  <c r="S694" i="53"/>
  <c r="AA694" i="53"/>
  <c r="J695" i="53"/>
  <c r="R695" i="53"/>
  <c r="G365" i="53"/>
  <c r="AA695" i="53"/>
  <c r="L696" i="53"/>
  <c r="T696" i="53"/>
  <c r="AB696" i="53"/>
  <c r="M697" i="53"/>
  <c r="U697" i="53"/>
  <c r="AC697" i="53"/>
  <c r="M699" i="53"/>
  <c r="U699" i="53"/>
  <c r="AC699" i="53"/>
  <c r="N700" i="53"/>
  <c r="V700" i="53"/>
  <c r="AD700" i="53"/>
  <c r="M701" i="53"/>
  <c r="U701" i="53"/>
  <c r="AC701" i="53"/>
  <c r="L702" i="53"/>
  <c r="T702" i="53"/>
  <c r="AB702" i="53"/>
  <c r="L703" i="53"/>
  <c r="T703" i="53"/>
  <c r="AB703" i="53"/>
  <c r="L704" i="53"/>
  <c r="T704" i="53"/>
  <c r="AB704" i="53"/>
  <c r="W705" i="53"/>
  <c r="M706" i="53"/>
  <c r="U706" i="53"/>
  <c r="AC706" i="53"/>
  <c r="L707" i="53"/>
  <c r="T707" i="53"/>
  <c r="AB707" i="53"/>
  <c r="M468" i="53"/>
  <c r="M768" i="53" s="1"/>
  <c r="M708" i="53"/>
  <c r="U708" i="53"/>
  <c r="AC708" i="53"/>
  <c r="G379" i="53"/>
  <c r="AA709" i="53"/>
  <c r="L710" i="53"/>
  <c r="T710" i="53"/>
  <c r="AB710" i="53"/>
  <c r="L711" i="53"/>
  <c r="T711" i="53"/>
  <c r="AB711" i="53"/>
  <c r="K712" i="53"/>
  <c r="K472" i="53"/>
  <c r="K772" i="53" s="1"/>
  <c r="W712" i="53"/>
  <c r="AE712" i="53"/>
  <c r="N713" i="53"/>
  <c r="V713" i="53"/>
  <c r="AD713" i="53"/>
  <c r="N714" i="53"/>
  <c r="V714" i="53"/>
  <c r="G384" i="53"/>
  <c r="AD714" i="53"/>
  <c r="N715" i="53"/>
  <c r="V715" i="53"/>
  <c r="M716" i="53"/>
  <c r="U716" i="53"/>
  <c r="AC716" i="53"/>
  <c r="M717" i="53"/>
  <c r="U717" i="53"/>
  <c r="AC717" i="53"/>
  <c r="L718" i="53"/>
  <c r="T718" i="53"/>
  <c r="AB718" i="53"/>
  <c r="Q719" i="53"/>
  <c r="Y719" i="53"/>
  <c r="I720" i="53"/>
  <c r="Q720" i="53"/>
  <c r="Y720" i="53"/>
  <c r="I721" i="53"/>
  <c r="R721" i="53"/>
  <c r="G391" i="53"/>
  <c r="AA721" i="53"/>
  <c r="G721" i="53" s="1"/>
  <c r="O454" i="53"/>
  <c r="O754" i="53" s="1"/>
  <c r="O724" i="53"/>
  <c r="W724" i="53"/>
  <c r="W454" i="53"/>
  <c r="W754" i="53" s="1"/>
  <c r="AE724" i="53"/>
  <c r="AE454" i="53"/>
  <c r="N455" i="53"/>
  <c r="N755" i="53" s="1"/>
  <c r="N725" i="53"/>
  <c r="V455" i="53"/>
  <c r="V755" i="53" s="1"/>
  <c r="V725" i="53"/>
  <c r="AD455" i="53"/>
  <c r="AD755" i="53" s="1"/>
  <c r="AD725" i="53"/>
  <c r="N456" i="53"/>
  <c r="N756" i="53" s="1"/>
  <c r="N726" i="53"/>
  <c r="V456" i="53"/>
  <c r="V756" i="53" s="1"/>
  <c r="V726" i="53"/>
  <c r="AD456" i="53"/>
  <c r="AD756" i="53" s="1"/>
  <c r="AD726" i="53"/>
  <c r="N727" i="53"/>
  <c r="N457" i="53"/>
  <c r="N757" i="53" s="1"/>
  <c r="V457" i="53"/>
  <c r="V757" i="53" s="1"/>
  <c r="V727" i="53"/>
  <c r="AD727" i="53"/>
  <c r="AD457" i="53"/>
  <c r="AD757" i="53" s="1"/>
  <c r="G398" i="53"/>
  <c r="AC728" i="53"/>
  <c r="AC458" i="53"/>
  <c r="AC758" i="53" s="1"/>
  <c r="M459" i="53"/>
  <c r="M759" i="53" s="1"/>
  <c r="M729" i="53"/>
  <c r="U459" i="53"/>
  <c r="U759" i="53" s="1"/>
  <c r="U729" i="53"/>
  <c r="AC729" i="53"/>
  <c r="AC459" i="53"/>
  <c r="AC759" i="53" s="1"/>
  <c r="L460" i="53"/>
  <c r="L760" i="53" s="1"/>
  <c r="L730" i="53"/>
  <c r="T460" i="53"/>
  <c r="T760" i="53" s="1"/>
  <c r="T730" i="53"/>
  <c r="AB460" i="53"/>
  <c r="AB760" i="53" s="1"/>
  <c r="AB730" i="53"/>
  <c r="K461" i="53"/>
  <c r="K761" i="53" s="1"/>
  <c r="K731" i="53"/>
  <c r="S461" i="53"/>
  <c r="S761" i="53" s="1"/>
  <c r="S731" i="53"/>
  <c r="G401" i="53"/>
  <c r="AA461" i="53"/>
  <c r="AA731" i="53"/>
  <c r="K462" i="53"/>
  <c r="K762" i="53" s="1"/>
  <c r="K732" i="53"/>
  <c r="S462" i="53"/>
  <c r="S762" i="53" s="1"/>
  <c r="S732" i="53"/>
  <c r="G402" i="53"/>
  <c r="AA462" i="53"/>
  <c r="AA732" i="53"/>
  <c r="K463" i="53"/>
  <c r="K763" i="53" s="1"/>
  <c r="K733" i="53"/>
  <c r="S733" i="53"/>
  <c r="S463" i="53"/>
  <c r="S763" i="53" s="1"/>
  <c r="G403" i="53"/>
  <c r="AA463" i="53"/>
  <c r="AA733" i="53"/>
  <c r="K464" i="53"/>
  <c r="K764" i="53" s="1"/>
  <c r="K734" i="53"/>
  <c r="S464" i="53"/>
  <c r="S764" i="53" s="1"/>
  <c r="S734" i="53"/>
  <c r="AA464" i="53"/>
  <c r="AA734" i="53"/>
  <c r="K465" i="53"/>
  <c r="K765" i="53" s="1"/>
  <c r="K735" i="53"/>
  <c r="S735" i="53"/>
  <c r="S465" i="53"/>
  <c r="S765" i="53" s="1"/>
  <c r="G405" i="53"/>
  <c r="AA465" i="53"/>
  <c r="AA735" i="53"/>
  <c r="K466" i="53"/>
  <c r="K766" i="53" s="1"/>
  <c r="K736" i="53"/>
  <c r="S466" i="53"/>
  <c r="S766" i="53" s="1"/>
  <c r="S736" i="53"/>
  <c r="AA466" i="53"/>
  <c r="AA736" i="53"/>
  <c r="J467" i="53"/>
  <c r="J767" i="53" s="1"/>
  <c r="J737" i="53"/>
  <c r="R467" i="53"/>
  <c r="R767" i="53" s="1"/>
  <c r="R737" i="53"/>
  <c r="Z467" i="53"/>
  <c r="Z767" i="53" s="1"/>
  <c r="Z737" i="53"/>
  <c r="P738" i="53"/>
  <c r="P468" i="53"/>
  <c r="P768" i="53" s="1"/>
  <c r="X468" i="53"/>
  <c r="X768" i="53" s="1"/>
  <c r="X738" i="53"/>
  <c r="H469" i="53"/>
  <c r="H769" i="53" s="1"/>
  <c r="H739" i="53"/>
  <c r="P739" i="53"/>
  <c r="P469" i="53"/>
  <c r="P769" i="53" s="1"/>
  <c r="X469" i="53"/>
  <c r="X769" i="53" s="1"/>
  <c r="X739" i="53"/>
  <c r="O470" i="53"/>
  <c r="O770" i="53" s="1"/>
  <c r="O740" i="53"/>
  <c r="W470" i="53"/>
  <c r="W770" i="53" s="1"/>
  <c r="W740" i="53"/>
  <c r="AE740" i="53"/>
  <c r="AE470" i="53"/>
  <c r="AE770" i="53" s="1"/>
  <c r="O471" i="53"/>
  <c r="O771" i="53" s="1"/>
  <c r="O741" i="53"/>
  <c r="W741" i="53"/>
  <c r="W471" i="53"/>
  <c r="W771" i="53" s="1"/>
  <c r="AE741" i="53"/>
  <c r="AE471" i="53"/>
  <c r="AE771" i="53" s="1"/>
  <c r="S472" i="53"/>
  <c r="S772" i="53" s="1"/>
  <c r="S742" i="53"/>
  <c r="AD742" i="53"/>
  <c r="AD472" i="53"/>
  <c r="AD772" i="53" s="1"/>
  <c r="M473" i="53"/>
  <c r="M773" i="53" s="1"/>
  <c r="M743" i="53"/>
  <c r="U473" i="53"/>
  <c r="U773" i="53" s="1"/>
  <c r="U743" i="53"/>
  <c r="AC743" i="53"/>
  <c r="AC473" i="53"/>
  <c r="AC773" i="53" s="1"/>
  <c r="M474" i="53"/>
  <c r="M774" i="53" s="1"/>
  <c r="M744" i="53"/>
  <c r="U744" i="53"/>
  <c r="U474" i="53"/>
  <c r="U774" i="53" s="1"/>
  <c r="G414" i="53"/>
  <c r="AC744" i="53"/>
  <c r="AC474" i="53"/>
  <c r="AC774" i="53" s="1"/>
  <c r="M475" i="53"/>
  <c r="M775" i="53" s="1"/>
  <c r="M745" i="53"/>
  <c r="U475" i="53"/>
  <c r="U775" i="53" s="1"/>
  <c r="U745" i="53"/>
  <c r="AC745" i="53"/>
  <c r="AC475" i="53"/>
  <c r="AC775" i="53" s="1"/>
  <c r="L476" i="53"/>
  <c r="L776" i="53" s="1"/>
  <c r="L746" i="53"/>
  <c r="T746" i="53"/>
  <c r="T476" i="53"/>
  <c r="T776" i="53" s="1"/>
  <c r="AB476" i="53"/>
  <c r="AB776" i="53" s="1"/>
  <c r="AB746" i="53"/>
  <c r="L477" i="53"/>
  <c r="L777" i="53" s="1"/>
  <c r="L747" i="53"/>
  <c r="T477" i="53"/>
  <c r="T777" i="53" s="1"/>
  <c r="T747" i="53"/>
  <c r="AB477" i="53"/>
  <c r="AB777" i="53" s="1"/>
  <c r="AB747" i="53"/>
  <c r="L478" i="53"/>
  <c r="L778" i="53" s="1"/>
  <c r="L748" i="53"/>
  <c r="T478" i="53"/>
  <c r="T778" i="53" s="1"/>
  <c r="T748" i="53"/>
  <c r="AB478" i="53"/>
  <c r="AB778" i="53" s="1"/>
  <c r="AB748" i="53"/>
  <c r="L479" i="53"/>
  <c r="L779" i="53" s="1"/>
  <c r="L749" i="53"/>
  <c r="T479" i="53"/>
  <c r="T779" i="53" s="1"/>
  <c r="T749" i="53"/>
  <c r="AB479" i="53"/>
  <c r="AB779" i="53" s="1"/>
  <c r="AB749" i="53"/>
  <c r="K480" i="53"/>
  <c r="K780" i="53" s="1"/>
  <c r="K750" i="53"/>
  <c r="S480" i="53"/>
  <c r="S780" i="53" s="1"/>
  <c r="S750" i="53"/>
  <c r="AA480" i="53"/>
  <c r="AA750" i="53"/>
  <c r="J751" i="53"/>
  <c r="J481" i="53"/>
  <c r="J781" i="53" s="1"/>
  <c r="R751" i="53"/>
  <c r="R481" i="53"/>
  <c r="Z751" i="53"/>
  <c r="Z481" i="53"/>
  <c r="Z781" i="53" s="1"/>
  <c r="AF604" i="53"/>
  <c r="AF614" i="53"/>
  <c r="X574" i="53"/>
  <c r="K575" i="53"/>
  <c r="S575" i="53"/>
  <c r="G245" i="53"/>
  <c r="AA575" i="53"/>
  <c r="K576" i="53"/>
  <c r="S576" i="53"/>
  <c r="AA576" i="53"/>
  <c r="K577" i="53"/>
  <c r="S577" i="53"/>
  <c r="G247" i="53"/>
  <c r="AA577" i="53"/>
  <c r="K578" i="53"/>
  <c r="S578" i="53"/>
  <c r="AA578" i="53"/>
  <c r="K579" i="53"/>
  <c r="S579" i="53"/>
  <c r="G249" i="53"/>
  <c r="AA579" i="53"/>
  <c r="S580" i="53"/>
  <c r="AA580" i="53"/>
  <c r="K581" i="53"/>
  <c r="S581" i="53"/>
  <c r="G251" i="53"/>
  <c r="AA581" i="53"/>
  <c r="K582" i="53"/>
  <c r="S582" i="53"/>
  <c r="AA582" i="53"/>
  <c r="K583" i="53"/>
  <c r="S583" i="53"/>
  <c r="G253" i="53"/>
  <c r="AA583" i="53"/>
  <c r="K584" i="53"/>
  <c r="S584" i="53"/>
  <c r="AA584" i="53"/>
  <c r="K585" i="53"/>
  <c r="U585" i="53"/>
  <c r="AC585" i="53"/>
  <c r="M586" i="53"/>
  <c r="U586" i="53"/>
  <c r="AC586" i="53"/>
  <c r="M587" i="53"/>
  <c r="U587" i="53"/>
  <c r="AC587" i="53"/>
  <c r="N588" i="53"/>
  <c r="V588" i="53"/>
  <c r="AD588" i="53"/>
  <c r="N589" i="53"/>
  <c r="V589" i="53"/>
  <c r="AD589" i="53"/>
  <c r="P590" i="53"/>
  <c r="X590" i="53"/>
  <c r="H591" i="53"/>
  <c r="P591" i="53"/>
  <c r="X591" i="53"/>
  <c r="H592" i="53"/>
  <c r="P592" i="53"/>
  <c r="Y592" i="53"/>
  <c r="I593" i="53"/>
  <c r="Q593" i="53"/>
  <c r="Y593" i="53"/>
  <c r="I594" i="53"/>
  <c r="Q594" i="53"/>
  <c r="Y594" i="53"/>
  <c r="I595" i="53"/>
  <c r="Q595" i="53"/>
  <c r="Y595" i="53"/>
  <c r="I596" i="53"/>
  <c r="Q596" i="53"/>
  <c r="Y596" i="53"/>
  <c r="I597" i="53"/>
  <c r="Q597" i="53"/>
  <c r="Y597" i="53"/>
  <c r="I598" i="53"/>
  <c r="Q598" i="53"/>
  <c r="Y598" i="53"/>
  <c r="J599" i="53"/>
  <c r="R599" i="53"/>
  <c r="Z599" i="53"/>
  <c r="J600" i="53"/>
  <c r="R600" i="53"/>
  <c r="Z600" i="53"/>
  <c r="J601" i="53"/>
  <c r="T601" i="53"/>
  <c r="AB601" i="53"/>
  <c r="O604" i="53"/>
  <c r="AE604" i="53"/>
  <c r="O605" i="53"/>
  <c r="W605" i="53"/>
  <c r="G275" i="53"/>
  <c r="AE605" i="53"/>
  <c r="O606" i="53"/>
  <c r="W606" i="53"/>
  <c r="AE606" i="53"/>
  <c r="AA607" i="53"/>
  <c r="U608" i="53"/>
  <c r="AC608" i="53"/>
  <c r="M609" i="53"/>
  <c r="V609" i="53"/>
  <c r="AD609" i="53"/>
  <c r="N520" i="53"/>
  <c r="N790" i="53" s="1"/>
  <c r="N610" i="53"/>
  <c r="V610" i="53"/>
  <c r="AD610" i="53"/>
  <c r="N611" i="53"/>
  <c r="V611" i="53"/>
  <c r="AD611" i="53"/>
  <c r="N612" i="53"/>
  <c r="V612" i="53"/>
  <c r="AD612" i="53"/>
  <c r="N613" i="53"/>
  <c r="V613" i="53"/>
  <c r="AD613" i="53"/>
  <c r="N614" i="53"/>
  <c r="AD614" i="53"/>
  <c r="AC615" i="53"/>
  <c r="M616" i="53"/>
  <c r="U616" i="53"/>
  <c r="AC616" i="53"/>
  <c r="M617" i="53"/>
  <c r="U617" i="53"/>
  <c r="AC617" i="53"/>
  <c r="M618" i="53"/>
  <c r="U618" i="53"/>
  <c r="AC618" i="53"/>
  <c r="M619" i="53"/>
  <c r="Y619" i="53"/>
  <c r="K530" i="53"/>
  <c r="K800" i="53" s="1"/>
  <c r="K620" i="53"/>
  <c r="S620" i="53"/>
  <c r="G290" i="53"/>
  <c r="AA620" i="53"/>
  <c r="K621" i="53"/>
  <c r="S621" i="53"/>
  <c r="AA621" i="53"/>
  <c r="K622" i="53"/>
  <c r="S622" i="53"/>
  <c r="AC622" i="53"/>
  <c r="M623" i="53"/>
  <c r="U623" i="53"/>
  <c r="AC623" i="53"/>
  <c r="M624" i="53"/>
  <c r="U624" i="53"/>
  <c r="AC624" i="53"/>
  <c r="N625" i="53"/>
  <c r="V625" i="53"/>
  <c r="K626" i="53"/>
  <c r="S626" i="53"/>
  <c r="G296" i="53"/>
  <c r="AA626" i="53"/>
  <c r="K627" i="53"/>
  <c r="S627" i="53"/>
  <c r="AA627" i="53"/>
  <c r="K628" i="53"/>
  <c r="S628" i="53"/>
  <c r="G298" i="53"/>
  <c r="AA628" i="53"/>
  <c r="L629" i="53"/>
  <c r="T629" i="53"/>
  <c r="AB629" i="53"/>
  <c r="L630" i="53"/>
  <c r="T630" i="53"/>
  <c r="AB630" i="53"/>
  <c r="L631" i="53"/>
  <c r="L541" i="53"/>
  <c r="L811" i="53" s="1"/>
  <c r="T631" i="53"/>
  <c r="AB631" i="53"/>
  <c r="I664" i="53"/>
  <c r="Q664" i="53"/>
  <c r="Y664" i="53"/>
  <c r="P665" i="53"/>
  <c r="X665" i="53"/>
  <c r="H666" i="53"/>
  <c r="P666" i="53"/>
  <c r="X666" i="53"/>
  <c r="H667" i="53"/>
  <c r="P667" i="53"/>
  <c r="X667" i="53"/>
  <c r="AF667" i="53"/>
  <c r="O458" i="53"/>
  <c r="O758" i="53" s="1"/>
  <c r="O668" i="53"/>
  <c r="W458" i="53"/>
  <c r="W758" i="53" s="1"/>
  <c r="W668" i="53"/>
  <c r="G338" i="53"/>
  <c r="AE668" i="53"/>
  <c r="O669" i="53"/>
  <c r="W669" i="53"/>
  <c r="AE669" i="53"/>
  <c r="N670" i="53"/>
  <c r="V670" i="53"/>
  <c r="AD670" i="53"/>
  <c r="M671" i="53"/>
  <c r="U671" i="53"/>
  <c r="AC671" i="53"/>
  <c r="M672" i="53"/>
  <c r="U672" i="53"/>
  <c r="AC672" i="53"/>
  <c r="M673" i="53"/>
  <c r="U673" i="53"/>
  <c r="AC673" i="53"/>
  <c r="M674" i="53"/>
  <c r="U674" i="53"/>
  <c r="AC674" i="53"/>
  <c r="M675" i="53"/>
  <c r="U675" i="53"/>
  <c r="AC675" i="53"/>
  <c r="M676" i="53"/>
  <c r="U676" i="53"/>
  <c r="AC676" i="53"/>
  <c r="L677" i="53"/>
  <c r="T677" i="53"/>
  <c r="AB677" i="53"/>
  <c r="K678" i="53"/>
  <c r="S678" i="53"/>
  <c r="AA678" i="53"/>
  <c r="T679" i="53"/>
  <c r="AB679" i="53"/>
  <c r="L680" i="53"/>
  <c r="T680" i="53"/>
  <c r="AB680" i="53"/>
  <c r="L681" i="53"/>
  <c r="T681" i="53"/>
  <c r="AB681" i="53"/>
  <c r="K682" i="53"/>
  <c r="T472" i="53"/>
  <c r="T772" i="53" s="1"/>
  <c r="T682" i="53"/>
  <c r="AB682" i="53"/>
  <c r="K683" i="53"/>
  <c r="S683" i="53"/>
  <c r="G353" i="53"/>
  <c r="AA683" i="53"/>
  <c r="K684" i="53"/>
  <c r="S684" i="53"/>
  <c r="AA684" i="53"/>
  <c r="K685" i="53"/>
  <c r="S685" i="53"/>
  <c r="G355" i="53"/>
  <c r="AA685" i="53"/>
  <c r="K686" i="53"/>
  <c r="S686" i="53"/>
  <c r="AA686" i="53"/>
  <c r="K687" i="53"/>
  <c r="S687" i="53"/>
  <c r="G357" i="53"/>
  <c r="AA687" i="53"/>
  <c r="K688" i="53"/>
  <c r="S688" i="53"/>
  <c r="G358" i="53"/>
  <c r="AA688" i="53"/>
  <c r="K689" i="53"/>
  <c r="S689" i="53"/>
  <c r="G359" i="53"/>
  <c r="AA689" i="53"/>
  <c r="J690" i="53"/>
  <c r="R690" i="53"/>
  <c r="Z690" i="53"/>
  <c r="I691" i="53"/>
  <c r="Q691" i="53"/>
  <c r="Y691" i="53"/>
  <c r="T694" i="53"/>
  <c r="AB694" i="53"/>
  <c r="K695" i="53"/>
  <c r="S695" i="53"/>
  <c r="AB695" i="53"/>
  <c r="M696" i="53"/>
  <c r="U696" i="53"/>
  <c r="AC696" i="53"/>
  <c r="N697" i="53"/>
  <c r="V697" i="53"/>
  <c r="AD697" i="53"/>
  <c r="N699" i="53"/>
  <c r="V699" i="53"/>
  <c r="AD699" i="53"/>
  <c r="O700" i="53"/>
  <c r="W700" i="53"/>
  <c r="AE700" i="53"/>
  <c r="N701" i="53"/>
  <c r="V701" i="53"/>
  <c r="AD701" i="53"/>
  <c r="M702" i="53"/>
  <c r="U702" i="53"/>
  <c r="AC702" i="53"/>
  <c r="M703" i="53"/>
  <c r="U703" i="53"/>
  <c r="AC703" i="53"/>
  <c r="M704" i="53"/>
  <c r="U704" i="53"/>
  <c r="AC704" i="53"/>
  <c r="X705" i="53"/>
  <c r="N706" i="53"/>
  <c r="V706" i="53"/>
  <c r="G376" i="53"/>
  <c r="AD706" i="53"/>
  <c r="M707" i="53"/>
  <c r="U707" i="53"/>
  <c r="AC707" i="53"/>
  <c r="N708" i="53"/>
  <c r="N468" i="53"/>
  <c r="N768" i="53" s="1"/>
  <c r="V708" i="53"/>
  <c r="AD708" i="53"/>
  <c r="AB709" i="53"/>
  <c r="M710" i="53"/>
  <c r="U710" i="53"/>
  <c r="AC710" i="53"/>
  <c r="M711" i="53"/>
  <c r="U711" i="53"/>
  <c r="AC711" i="53"/>
  <c r="L712" i="53"/>
  <c r="L472" i="53"/>
  <c r="L772" i="53" s="1"/>
  <c r="X712" i="53"/>
  <c r="AF712" i="53"/>
  <c r="O713" i="53"/>
  <c r="W713" i="53"/>
  <c r="AE713" i="53"/>
  <c r="O714" i="53"/>
  <c r="W714" i="53"/>
  <c r="AE714" i="53"/>
  <c r="O715" i="53"/>
  <c r="W715" i="53"/>
  <c r="AE715" i="53"/>
  <c r="N716" i="53"/>
  <c r="V716" i="53"/>
  <c r="AD716" i="53"/>
  <c r="N717" i="53"/>
  <c r="V717" i="53"/>
  <c r="AD717" i="53"/>
  <c r="M718" i="53"/>
  <c r="U718" i="53"/>
  <c r="AC718" i="53"/>
  <c r="R719" i="53"/>
  <c r="Z719" i="53"/>
  <c r="J720" i="53"/>
  <c r="R720" i="53"/>
  <c r="Z720" i="53"/>
  <c r="J721" i="53"/>
  <c r="S721" i="53"/>
  <c r="H724" i="53"/>
  <c r="H454" i="53"/>
  <c r="P454" i="53"/>
  <c r="P754" i="53" s="1"/>
  <c r="P724" i="53"/>
  <c r="X454" i="53"/>
  <c r="X754" i="53" s="1"/>
  <c r="X724" i="53"/>
  <c r="AF454" i="53"/>
  <c r="AF724" i="53"/>
  <c r="O455" i="53"/>
  <c r="O755" i="53" s="1"/>
  <c r="O725" i="53"/>
  <c r="W455" i="53"/>
  <c r="W755" i="53" s="1"/>
  <c r="W725" i="53"/>
  <c r="AE725" i="53"/>
  <c r="AE455" i="53"/>
  <c r="AE755" i="53" s="1"/>
  <c r="O456" i="53"/>
  <c r="O756" i="53" s="1"/>
  <c r="O726" i="53"/>
  <c r="W456" i="53"/>
  <c r="W756" i="53" s="1"/>
  <c r="W726" i="53"/>
  <c r="AE726" i="53"/>
  <c r="AE456" i="53"/>
  <c r="AE756" i="53" s="1"/>
  <c r="O457" i="53"/>
  <c r="O757" i="53" s="1"/>
  <c r="O727" i="53"/>
  <c r="W727" i="53"/>
  <c r="W457" i="53"/>
  <c r="W757" i="53" s="1"/>
  <c r="AE457" i="53"/>
  <c r="AE757" i="53" s="1"/>
  <c r="AE727" i="53"/>
  <c r="AD728" i="53"/>
  <c r="AD458" i="53"/>
  <c r="AD758" i="53" s="1"/>
  <c r="N459" i="53"/>
  <c r="N759" i="53" s="1"/>
  <c r="N729" i="53"/>
  <c r="V729" i="53"/>
  <c r="V459" i="53"/>
  <c r="V759" i="53" s="1"/>
  <c r="AD459" i="53"/>
  <c r="AD759" i="53" s="1"/>
  <c r="AD729" i="53"/>
  <c r="M460" i="53"/>
  <c r="M760" i="53" s="1"/>
  <c r="M730" i="53"/>
  <c r="U730" i="53"/>
  <c r="U460" i="53"/>
  <c r="U760" i="53" s="1"/>
  <c r="AC730" i="53"/>
  <c r="AC460" i="53"/>
  <c r="AC760" i="53" s="1"/>
  <c r="L461" i="53"/>
  <c r="L761" i="53" s="1"/>
  <c r="L731" i="53"/>
  <c r="T731" i="53"/>
  <c r="T461" i="53"/>
  <c r="T761" i="53" s="1"/>
  <c r="AB461" i="53"/>
  <c r="AB761" i="53" s="1"/>
  <c r="AB731" i="53"/>
  <c r="L462" i="53"/>
  <c r="L762" i="53" s="1"/>
  <c r="L732" i="53"/>
  <c r="T732" i="53"/>
  <c r="T462" i="53"/>
  <c r="T762" i="53" s="1"/>
  <c r="AB462" i="53"/>
  <c r="AB762" i="53" s="1"/>
  <c r="AB732" i="53"/>
  <c r="L463" i="53"/>
  <c r="L763" i="53" s="1"/>
  <c r="L733" i="53"/>
  <c r="T463" i="53"/>
  <c r="T763" i="53" s="1"/>
  <c r="T733" i="53"/>
  <c r="AB463" i="53"/>
  <c r="AB763" i="53" s="1"/>
  <c r="AB733" i="53"/>
  <c r="L734" i="53"/>
  <c r="L464" i="53"/>
  <c r="L764" i="53" s="1"/>
  <c r="T734" i="53"/>
  <c r="T464" i="53"/>
  <c r="T764" i="53" s="1"/>
  <c r="AB464" i="53"/>
  <c r="AB764" i="53" s="1"/>
  <c r="AB734" i="53"/>
  <c r="L465" i="53"/>
  <c r="L765" i="53" s="1"/>
  <c r="L735" i="53"/>
  <c r="T465" i="53"/>
  <c r="T765" i="53" s="1"/>
  <c r="T735" i="53"/>
  <c r="AB465" i="53"/>
  <c r="AB765" i="53" s="1"/>
  <c r="AB735" i="53"/>
  <c r="L466" i="53"/>
  <c r="L766" i="53" s="1"/>
  <c r="L736" i="53"/>
  <c r="T466" i="53"/>
  <c r="T766" i="53" s="1"/>
  <c r="T736" i="53"/>
  <c r="AB466" i="53"/>
  <c r="AB766" i="53" s="1"/>
  <c r="AB736" i="53"/>
  <c r="K467" i="53"/>
  <c r="K767" i="53" s="1"/>
  <c r="K737" i="53"/>
  <c r="S467" i="53"/>
  <c r="S767" i="53" s="1"/>
  <c r="S737" i="53"/>
  <c r="G407" i="53"/>
  <c r="AA467" i="53"/>
  <c r="AA737" i="53"/>
  <c r="Q738" i="53"/>
  <c r="Q468" i="53"/>
  <c r="Q768" i="53" s="1"/>
  <c r="Y468" i="53"/>
  <c r="Y768" i="53" s="1"/>
  <c r="Y738" i="53"/>
  <c r="I469" i="53"/>
  <c r="I769" i="53" s="1"/>
  <c r="I739" i="53"/>
  <c r="Q469" i="53"/>
  <c r="Q769" i="53" s="1"/>
  <c r="Q739" i="53"/>
  <c r="Y469" i="53"/>
  <c r="Y769" i="53" s="1"/>
  <c r="Y739" i="53"/>
  <c r="H740" i="53"/>
  <c r="H470" i="53"/>
  <c r="H770" i="53" s="1"/>
  <c r="P470" i="53"/>
  <c r="P770" i="53" s="1"/>
  <c r="P740" i="53"/>
  <c r="X740" i="53"/>
  <c r="X470" i="53"/>
  <c r="X770" i="53" s="1"/>
  <c r="H471" i="53"/>
  <c r="H771" i="53" s="1"/>
  <c r="H741" i="53"/>
  <c r="P471" i="53"/>
  <c r="P771" i="53" s="1"/>
  <c r="P741" i="53"/>
  <c r="X471" i="53"/>
  <c r="X771" i="53" s="1"/>
  <c r="X741" i="53"/>
  <c r="AF471" i="53"/>
  <c r="AF771" i="53" s="1"/>
  <c r="AF741" i="53"/>
  <c r="V472" i="53"/>
  <c r="V772" i="53" s="1"/>
  <c r="V742" i="53"/>
  <c r="AE742" i="53"/>
  <c r="AE472" i="53"/>
  <c r="AE772" i="53" s="1"/>
  <c r="N473" i="53"/>
  <c r="N773" i="53" s="1"/>
  <c r="N743" i="53"/>
  <c r="V473" i="53"/>
  <c r="V773" i="53" s="1"/>
  <c r="V743" i="53"/>
  <c r="AD743" i="53"/>
  <c r="AD473" i="53"/>
  <c r="AD773" i="53" s="1"/>
  <c r="N474" i="53"/>
  <c r="N774" i="53" s="1"/>
  <c r="N744" i="53"/>
  <c r="V474" i="53"/>
  <c r="V774" i="53" s="1"/>
  <c r="V744" i="53"/>
  <c r="AD744" i="53"/>
  <c r="AD474" i="53"/>
  <c r="AD774" i="53" s="1"/>
  <c r="N475" i="53"/>
  <c r="N775" i="53" s="1"/>
  <c r="N745" i="53"/>
  <c r="V475" i="53"/>
  <c r="V775" i="53" s="1"/>
  <c r="V745" i="53"/>
  <c r="AD745" i="53"/>
  <c r="AD475" i="53"/>
  <c r="AD775" i="53" s="1"/>
  <c r="M476" i="53"/>
  <c r="M776" i="53" s="1"/>
  <c r="M746" i="53"/>
  <c r="U476" i="53"/>
  <c r="U776" i="53" s="1"/>
  <c r="U746" i="53"/>
  <c r="AC746" i="53"/>
  <c r="AC476" i="53"/>
  <c r="AC776" i="53" s="1"/>
  <c r="M477" i="53"/>
  <c r="M777" i="53" s="1"/>
  <c r="M747" i="53"/>
  <c r="U477" i="53"/>
  <c r="U777" i="53" s="1"/>
  <c r="U747" i="53"/>
  <c r="AC747" i="53"/>
  <c r="AC477" i="53"/>
  <c r="AC777" i="53" s="1"/>
  <c r="M748" i="53"/>
  <c r="M478" i="53"/>
  <c r="M778" i="53" s="1"/>
  <c r="U478" i="53"/>
  <c r="U748" i="53"/>
  <c r="AC748" i="53"/>
  <c r="AC478" i="53"/>
  <c r="AC778" i="53" s="1"/>
  <c r="M479" i="53"/>
  <c r="M779" i="53" s="1"/>
  <c r="M749" i="53"/>
  <c r="U479" i="53"/>
  <c r="U779" i="53" s="1"/>
  <c r="U749" i="53"/>
  <c r="AC749" i="53"/>
  <c r="AC479" i="53"/>
  <c r="AC779" i="53" s="1"/>
  <c r="L480" i="53"/>
  <c r="L780" i="53" s="1"/>
  <c r="L750" i="53"/>
  <c r="T480" i="53"/>
  <c r="T780" i="53" s="1"/>
  <c r="T750" i="53"/>
  <c r="AB750" i="53"/>
  <c r="AB480" i="53"/>
  <c r="AB780" i="53" s="1"/>
  <c r="K751" i="53"/>
  <c r="K481" i="53"/>
  <c r="K781" i="53" s="1"/>
  <c r="S751" i="53"/>
  <c r="S481" i="53"/>
  <c r="S781" i="53" s="1"/>
  <c r="G421" i="53"/>
  <c r="AA751" i="53"/>
  <c r="AA481" i="53"/>
  <c r="AF627" i="53"/>
  <c r="AF617" i="53"/>
  <c r="L575" i="53"/>
  <c r="T575" i="53"/>
  <c r="AB575" i="53"/>
  <c r="L576" i="53"/>
  <c r="T576" i="53"/>
  <c r="G246" i="53"/>
  <c r="AB576" i="53"/>
  <c r="L577" i="53"/>
  <c r="T577" i="53"/>
  <c r="AB577" i="53"/>
  <c r="L578" i="53"/>
  <c r="T578" i="53"/>
  <c r="G248" i="53"/>
  <c r="AB578" i="53"/>
  <c r="L579" i="53"/>
  <c r="T579" i="53"/>
  <c r="AB579" i="53"/>
  <c r="T580" i="53"/>
  <c r="G250" i="53"/>
  <c r="AB580" i="53"/>
  <c r="L581" i="53"/>
  <c r="T581" i="53"/>
  <c r="AB581" i="53"/>
  <c r="L582" i="53"/>
  <c r="T582" i="53"/>
  <c r="G252" i="53"/>
  <c r="AB582" i="53"/>
  <c r="L583" i="53"/>
  <c r="T583" i="53"/>
  <c r="AB583" i="53"/>
  <c r="L584" i="53"/>
  <c r="T584" i="53"/>
  <c r="G254" i="53"/>
  <c r="AB584" i="53"/>
  <c r="L585" i="53"/>
  <c r="V585" i="53"/>
  <c r="AD585" i="53"/>
  <c r="N586" i="53"/>
  <c r="V586" i="53"/>
  <c r="AD586" i="53"/>
  <c r="N587" i="53"/>
  <c r="V587" i="53"/>
  <c r="AD587" i="53"/>
  <c r="O588" i="53"/>
  <c r="W588" i="53"/>
  <c r="AE588" i="53"/>
  <c r="O589" i="53"/>
  <c r="W589" i="53"/>
  <c r="AE589" i="53"/>
  <c r="Q590" i="53"/>
  <c r="Y590" i="53"/>
  <c r="I591" i="53"/>
  <c r="Q591" i="53"/>
  <c r="Y591" i="53"/>
  <c r="I592" i="53"/>
  <c r="Q592" i="53"/>
  <c r="Z592" i="53"/>
  <c r="J593" i="53"/>
  <c r="R593" i="53"/>
  <c r="Z593" i="53"/>
  <c r="J594" i="53"/>
  <c r="R594" i="53"/>
  <c r="Z594" i="53"/>
  <c r="J595" i="53"/>
  <c r="R595" i="53"/>
  <c r="Z595" i="53"/>
  <c r="J596" i="53"/>
  <c r="R596" i="53"/>
  <c r="Z596" i="53"/>
  <c r="J597" i="53"/>
  <c r="R597" i="53"/>
  <c r="Z597" i="53"/>
  <c r="J598" i="53"/>
  <c r="R598" i="53"/>
  <c r="Z598" i="53"/>
  <c r="K599" i="53"/>
  <c r="S599" i="53"/>
  <c r="G269" i="53"/>
  <c r="AA599" i="53"/>
  <c r="G599" i="53" s="1"/>
  <c r="K600" i="53"/>
  <c r="S600" i="53"/>
  <c r="AA600" i="53"/>
  <c r="K601" i="53"/>
  <c r="U601" i="53"/>
  <c r="P604" i="53"/>
  <c r="X604" i="53"/>
  <c r="P605" i="53"/>
  <c r="X605" i="53"/>
  <c r="P606" i="53"/>
  <c r="X606" i="53"/>
  <c r="R607" i="53"/>
  <c r="AB607" i="53"/>
  <c r="V608" i="53"/>
  <c r="AD608" i="53"/>
  <c r="N609" i="53"/>
  <c r="W609" i="53"/>
  <c r="G279" i="53"/>
  <c r="AE609" i="53"/>
  <c r="O520" i="53"/>
  <c r="O790" i="53" s="1"/>
  <c r="O610" i="53"/>
  <c r="W610" i="53"/>
  <c r="AE610" i="53"/>
  <c r="O611" i="53"/>
  <c r="W611" i="53"/>
  <c r="G281" i="53"/>
  <c r="AE611" i="53"/>
  <c r="O612" i="53"/>
  <c r="W612" i="53"/>
  <c r="AE612" i="53"/>
  <c r="O613" i="53"/>
  <c r="W613" i="53"/>
  <c r="G283" i="53"/>
  <c r="AE613" i="53"/>
  <c r="O614" i="53"/>
  <c r="AE614" i="53"/>
  <c r="AD615" i="53"/>
  <c r="N616" i="53"/>
  <c r="V616" i="53"/>
  <c r="AD616" i="53"/>
  <c r="N617" i="53"/>
  <c r="V617" i="53"/>
  <c r="AD617" i="53"/>
  <c r="N618" i="53"/>
  <c r="V618" i="53"/>
  <c r="AD618" i="53"/>
  <c r="N619" i="53"/>
  <c r="Z619" i="53"/>
  <c r="L620" i="53"/>
  <c r="T620" i="53"/>
  <c r="AB620" i="53"/>
  <c r="L621" i="53"/>
  <c r="T621" i="53"/>
  <c r="AB621" i="53"/>
  <c r="L622" i="53"/>
  <c r="V622" i="53"/>
  <c r="AD622" i="53"/>
  <c r="N623" i="53"/>
  <c r="V623" i="53"/>
  <c r="AD623" i="53"/>
  <c r="N624" i="53"/>
  <c r="V624" i="53"/>
  <c r="AD624" i="53"/>
  <c r="O625" i="53"/>
  <c r="W625" i="53"/>
  <c r="L626" i="53"/>
  <c r="T626" i="53"/>
  <c r="AB626" i="53"/>
  <c r="L627" i="53"/>
  <c r="T627" i="53"/>
  <c r="AB627" i="53"/>
  <c r="L628" i="53"/>
  <c r="T628" i="53"/>
  <c r="AB628" i="53"/>
  <c r="M629" i="53"/>
  <c r="U629" i="53"/>
  <c r="AC629" i="53"/>
  <c r="M630" i="53"/>
  <c r="U630" i="53"/>
  <c r="AC630" i="53"/>
  <c r="M631" i="53"/>
  <c r="M541" i="53"/>
  <c r="M811" i="53" s="1"/>
  <c r="U631" i="53"/>
  <c r="J664" i="53"/>
  <c r="R664" i="53"/>
  <c r="Z664" i="53"/>
  <c r="Q665" i="53"/>
  <c r="Y665" i="53"/>
  <c r="I666" i="53"/>
  <c r="Q666" i="53"/>
  <c r="Y666" i="53"/>
  <c r="I667" i="53"/>
  <c r="Q667" i="53"/>
  <c r="Y667" i="53"/>
  <c r="H458" i="53"/>
  <c r="H758" i="53" s="1"/>
  <c r="H668" i="53"/>
  <c r="P668" i="53"/>
  <c r="P458" i="53"/>
  <c r="P758" i="53" s="1"/>
  <c r="X668" i="53"/>
  <c r="H669" i="53"/>
  <c r="P669" i="53"/>
  <c r="X669" i="53"/>
  <c r="AF669" i="53"/>
  <c r="O670" i="53"/>
  <c r="W670" i="53"/>
  <c r="G340" i="53"/>
  <c r="AE670" i="53"/>
  <c r="N671" i="53"/>
  <c r="V671" i="53"/>
  <c r="AD671" i="53"/>
  <c r="N672" i="53"/>
  <c r="V672" i="53"/>
  <c r="AD672" i="53"/>
  <c r="N673" i="53"/>
  <c r="V673" i="53"/>
  <c r="AD673" i="53"/>
  <c r="N674" i="53"/>
  <c r="V674" i="53"/>
  <c r="AD674" i="53"/>
  <c r="N675" i="53"/>
  <c r="V675" i="53"/>
  <c r="AD675" i="53"/>
  <c r="N676" i="53"/>
  <c r="V676" i="53"/>
  <c r="AD676" i="53"/>
  <c r="M677" i="53"/>
  <c r="U677" i="53"/>
  <c r="AC677" i="53"/>
  <c r="L678" i="53"/>
  <c r="T678" i="53"/>
  <c r="AB678" i="53"/>
  <c r="U679" i="53"/>
  <c r="AC679" i="53"/>
  <c r="M680" i="53"/>
  <c r="U680" i="53"/>
  <c r="AC680" i="53"/>
  <c r="M681" i="53"/>
  <c r="U681" i="53"/>
  <c r="AC681" i="53"/>
  <c r="L682" i="53"/>
  <c r="U472" i="53"/>
  <c r="U772" i="53" s="1"/>
  <c r="U682" i="53"/>
  <c r="AC682" i="53"/>
  <c r="L683" i="53"/>
  <c r="T683" i="53"/>
  <c r="AB683" i="53"/>
  <c r="L684" i="53"/>
  <c r="T684" i="53"/>
  <c r="AB684" i="53"/>
  <c r="L685" i="53"/>
  <c r="T685" i="53"/>
  <c r="AB685" i="53"/>
  <c r="L686" i="53"/>
  <c r="T686" i="53"/>
  <c r="AB686" i="53"/>
  <c r="L687" i="53"/>
  <c r="T687" i="53"/>
  <c r="AB687" i="53"/>
  <c r="L688" i="53"/>
  <c r="T688" i="53"/>
  <c r="AB688" i="53"/>
  <c r="L689" i="53"/>
  <c r="T689" i="53"/>
  <c r="AB689" i="53"/>
  <c r="K690" i="53"/>
  <c r="S690" i="53"/>
  <c r="G360" i="53"/>
  <c r="AA690" i="53"/>
  <c r="J691" i="53"/>
  <c r="R691" i="53"/>
  <c r="Z691" i="53"/>
  <c r="U694" i="53"/>
  <c r="AC694" i="53"/>
  <c r="L695" i="53"/>
  <c r="U695" i="53"/>
  <c r="AC695" i="53"/>
  <c r="N696" i="53"/>
  <c r="V696" i="53"/>
  <c r="G366" i="53"/>
  <c r="AD696" i="53"/>
  <c r="O697" i="53"/>
  <c r="W697" i="53"/>
  <c r="AF697" i="53"/>
  <c r="O699" i="53"/>
  <c r="W699" i="53"/>
  <c r="H700" i="53"/>
  <c r="P700" i="53"/>
  <c r="X700" i="53"/>
  <c r="O701" i="53"/>
  <c r="W701" i="53"/>
  <c r="AE701" i="53"/>
  <c r="N702" i="53"/>
  <c r="V702" i="53"/>
  <c r="G372" i="53"/>
  <c r="AD702" i="53"/>
  <c r="N703" i="53"/>
  <c r="V703" i="53"/>
  <c r="AD703" i="53"/>
  <c r="N704" i="53"/>
  <c r="V704" i="53"/>
  <c r="G374" i="53"/>
  <c r="AD704" i="53"/>
  <c r="G375" i="53"/>
  <c r="AE705" i="53"/>
  <c r="O706" i="53"/>
  <c r="W706" i="53"/>
  <c r="AE706" i="53"/>
  <c r="N707" i="53"/>
  <c r="V707" i="53"/>
  <c r="AD707" i="53"/>
  <c r="O708" i="53"/>
  <c r="W708" i="53"/>
  <c r="AE708" i="53"/>
  <c r="AC709" i="53"/>
  <c r="N710" i="53"/>
  <c r="V710" i="53"/>
  <c r="G380" i="53"/>
  <c r="AD710" i="53"/>
  <c r="N711" i="53"/>
  <c r="V711" i="53"/>
  <c r="AD711" i="53"/>
  <c r="M712" i="53"/>
  <c r="Y712" i="53"/>
  <c r="H713" i="53"/>
  <c r="P713" i="53"/>
  <c r="X713" i="53"/>
  <c r="H714" i="53"/>
  <c r="P714" i="53"/>
  <c r="X714" i="53"/>
  <c r="H715" i="53"/>
  <c r="P715" i="53"/>
  <c r="X715" i="53"/>
  <c r="AF715" i="53"/>
  <c r="O716" i="53"/>
  <c r="W716" i="53"/>
  <c r="AE716" i="53"/>
  <c r="O717" i="53"/>
  <c r="W717" i="53"/>
  <c r="AE717" i="53"/>
  <c r="N718" i="53"/>
  <c r="V718" i="53"/>
  <c r="G388" i="53"/>
  <c r="AD718" i="53"/>
  <c r="S719" i="53"/>
  <c r="G389" i="53"/>
  <c r="AA719" i="53"/>
  <c r="K720" i="53"/>
  <c r="S720" i="53"/>
  <c r="AA720" i="53"/>
  <c r="K721" i="53"/>
  <c r="U721" i="53"/>
  <c r="I454" i="53"/>
  <c r="I754" i="53" s="1"/>
  <c r="I724" i="53"/>
  <c r="Q454" i="53"/>
  <c r="Q754" i="53" s="1"/>
  <c r="Q724" i="53"/>
  <c r="Y454" i="53"/>
  <c r="Y754" i="53" s="1"/>
  <c r="Y724" i="53"/>
  <c r="H455" i="53"/>
  <c r="H755" i="53" s="1"/>
  <c r="H725" i="53"/>
  <c r="P455" i="53"/>
  <c r="P755" i="53" s="1"/>
  <c r="P725" i="53"/>
  <c r="X455" i="53"/>
  <c r="X755" i="53" s="1"/>
  <c r="X725" i="53"/>
  <c r="H456" i="53"/>
  <c r="H756" i="53" s="1"/>
  <c r="H726" i="53"/>
  <c r="P456" i="53"/>
  <c r="P756" i="53" s="1"/>
  <c r="P726" i="53"/>
  <c r="X726" i="53"/>
  <c r="X456" i="53"/>
  <c r="X756" i="53" s="1"/>
  <c r="H457" i="53"/>
  <c r="H757" i="53" s="1"/>
  <c r="H727" i="53"/>
  <c r="P457" i="53"/>
  <c r="P727" i="53"/>
  <c r="X457" i="53"/>
  <c r="X757" i="53" s="1"/>
  <c r="X727" i="53"/>
  <c r="AF457" i="53"/>
  <c r="AF757" i="53" s="1"/>
  <c r="AF727" i="53"/>
  <c r="AE728" i="53"/>
  <c r="AE458" i="53"/>
  <c r="AE758" i="53" s="1"/>
  <c r="O459" i="53"/>
  <c r="O759" i="53" s="1"/>
  <c r="O729" i="53"/>
  <c r="W459" i="53"/>
  <c r="W759" i="53" s="1"/>
  <c r="W729" i="53"/>
  <c r="AE459" i="53"/>
  <c r="AE729" i="53"/>
  <c r="N460" i="53"/>
  <c r="N760" i="53" s="1"/>
  <c r="N730" i="53"/>
  <c r="V460" i="53"/>
  <c r="V760" i="53" s="1"/>
  <c r="V730" i="53"/>
  <c r="AD460" i="53"/>
  <c r="AD760" i="53" s="1"/>
  <c r="AD730" i="53"/>
  <c r="M461" i="53"/>
  <c r="M761" i="53" s="1"/>
  <c r="M731" i="53"/>
  <c r="U461" i="53"/>
  <c r="U761" i="53" s="1"/>
  <c r="U731" i="53"/>
  <c r="AC731" i="53"/>
  <c r="AC461" i="53"/>
  <c r="AC761" i="53" s="1"/>
  <c r="M462" i="53"/>
  <c r="M762" i="53" s="1"/>
  <c r="M732" i="53"/>
  <c r="U462" i="53"/>
  <c r="U762" i="53" s="1"/>
  <c r="U732" i="53"/>
  <c r="AC732" i="53"/>
  <c r="AC462" i="53"/>
  <c r="AC762" i="53" s="1"/>
  <c r="M463" i="53"/>
  <c r="M763" i="53" s="1"/>
  <c r="M733" i="53"/>
  <c r="U463" i="53"/>
  <c r="U763" i="53" s="1"/>
  <c r="U733" i="53"/>
  <c r="AC733" i="53"/>
  <c r="AC463" i="53"/>
  <c r="AC763" i="53" s="1"/>
  <c r="M464" i="53"/>
  <c r="M764" i="53" s="1"/>
  <c r="M734" i="53"/>
  <c r="U464" i="53"/>
  <c r="U764" i="53" s="1"/>
  <c r="U734" i="53"/>
  <c r="G404" i="53"/>
  <c r="AC734" i="53"/>
  <c r="AC464" i="53"/>
  <c r="AC764" i="53" s="1"/>
  <c r="M465" i="53"/>
  <c r="M765" i="53" s="1"/>
  <c r="M735" i="53"/>
  <c r="U465" i="53"/>
  <c r="U765" i="53" s="1"/>
  <c r="U735" i="53"/>
  <c r="AC735" i="53"/>
  <c r="AC465" i="53"/>
  <c r="AC765" i="53" s="1"/>
  <c r="M466" i="53"/>
  <c r="M766" i="53" s="1"/>
  <c r="M736" i="53"/>
  <c r="U466" i="53"/>
  <c r="U766" i="53" s="1"/>
  <c r="U736" i="53"/>
  <c r="G406" i="53"/>
  <c r="AC736" i="53"/>
  <c r="AC466" i="53"/>
  <c r="AC766" i="53" s="1"/>
  <c r="L467" i="53"/>
  <c r="L767" i="53" s="1"/>
  <c r="L737" i="53"/>
  <c r="T467" i="53"/>
  <c r="T767" i="53" s="1"/>
  <c r="T737" i="53"/>
  <c r="AB467" i="53"/>
  <c r="AB767" i="53" s="1"/>
  <c r="AB737" i="53"/>
  <c r="R468" i="53"/>
  <c r="R768" i="53" s="1"/>
  <c r="R738" i="53"/>
  <c r="Z468" i="53"/>
  <c r="Z768" i="53" s="1"/>
  <c r="Z738" i="53"/>
  <c r="J469" i="53"/>
  <c r="J769" i="53" s="1"/>
  <c r="J739" i="53"/>
  <c r="R469" i="53"/>
  <c r="R769" i="53" s="1"/>
  <c r="R739" i="53"/>
  <c r="Z469" i="53"/>
  <c r="Z769" i="53" s="1"/>
  <c r="Z739" i="53"/>
  <c r="I470" i="53"/>
  <c r="I770" i="53" s="1"/>
  <c r="I740" i="53"/>
  <c r="Q740" i="53"/>
  <c r="Q470" i="53"/>
  <c r="Q770" i="53" s="1"/>
  <c r="Y470" i="53"/>
  <c r="Y770" i="53" s="1"/>
  <c r="Y740" i="53"/>
  <c r="I471" i="53"/>
  <c r="I771" i="53" s="1"/>
  <c r="I741" i="53"/>
  <c r="Q471" i="53"/>
  <c r="Q771" i="53" s="1"/>
  <c r="Q741" i="53"/>
  <c r="Y471" i="53"/>
  <c r="Y771" i="53" s="1"/>
  <c r="Y741" i="53"/>
  <c r="M472" i="53"/>
  <c r="M772" i="53" s="1"/>
  <c r="M742" i="53"/>
  <c r="W472" i="53"/>
  <c r="W772" i="53" s="1"/>
  <c r="W742" i="53"/>
  <c r="AF472" i="53"/>
  <c r="O473" i="53"/>
  <c r="O773" i="53" s="1"/>
  <c r="O743" i="53"/>
  <c r="W473" i="53"/>
  <c r="W773" i="53" s="1"/>
  <c r="W743" i="53"/>
  <c r="AE473" i="53"/>
  <c r="AE773" i="53" s="1"/>
  <c r="AE743" i="53"/>
  <c r="O474" i="53"/>
  <c r="O774" i="53" s="1"/>
  <c r="O744" i="53"/>
  <c r="W474" i="53"/>
  <c r="W774" i="53" s="1"/>
  <c r="W744" i="53"/>
  <c r="AE474" i="53"/>
  <c r="AE774" i="53" s="1"/>
  <c r="AE744" i="53"/>
  <c r="O745" i="53"/>
  <c r="O475" i="53"/>
  <c r="O775" i="53" s="1"/>
  <c r="W475" i="53"/>
  <c r="W775" i="53" s="1"/>
  <c r="W745" i="53"/>
  <c r="AE745" i="53"/>
  <c r="AE475" i="53"/>
  <c r="AE775" i="53" s="1"/>
  <c r="N476" i="53"/>
  <c r="N776" i="53" s="1"/>
  <c r="N746" i="53"/>
  <c r="V476" i="53"/>
  <c r="V776" i="53" s="1"/>
  <c r="V746" i="53"/>
  <c r="AD476" i="53"/>
  <c r="AD776" i="53" s="1"/>
  <c r="AD746" i="53"/>
  <c r="N477" i="53"/>
  <c r="N777" i="53" s="1"/>
  <c r="N747" i="53"/>
  <c r="V477" i="53"/>
  <c r="V777" i="53" s="1"/>
  <c r="V747" i="53"/>
  <c r="AD747" i="53"/>
  <c r="AD477" i="53"/>
  <c r="AD777" i="53" s="1"/>
  <c r="N748" i="53"/>
  <c r="N478" i="53"/>
  <c r="N778" i="53" s="1"/>
  <c r="V478" i="53"/>
  <c r="V778" i="53" s="1"/>
  <c r="V748" i="53"/>
  <c r="AD748" i="53"/>
  <c r="AD478" i="53"/>
  <c r="AD778" i="53" s="1"/>
  <c r="N479" i="53"/>
  <c r="N779" i="53" s="1"/>
  <c r="N749" i="53"/>
  <c r="V479" i="53"/>
  <c r="V779" i="53" s="1"/>
  <c r="V749" i="53"/>
  <c r="AD479" i="53"/>
  <c r="AD779" i="53" s="1"/>
  <c r="AD749" i="53"/>
  <c r="M480" i="53"/>
  <c r="M780" i="53" s="1"/>
  <c r="M750" i="53"/>
  <c r="U480" i="53"/>
  <c r="U780" i="53" s="1"/>
  <c r="U750" i="53"/>
  <c r="G420" i="53"/>
  <c r="AC750" i="53"/>
  <c r="AC480" i="53"/>
  <c r="AC780" i="53" s="1"/>
  <c r="L751" i="53"/>
  <c r="L481" i="53"/>
  <c r="L781" i="53" s="1"/>
  <c r="T751" i="53"/>
  <c r="AB751" i="53"/>
  <c r="AB481" i="53"/>
  <c r="AB781" i="53" s="1"/>
  <c r="AF562" i="53"/>
  <c r="AF626" i="53"/>
  <c r="AF616" i="53"/>
  <c r="AC576" i="53"/>
  <c r="M577" i="53"/>
  <c r="U577" i="53"/>
  <c r="AC577" i="53"/>
  <c r="M578" i="53"/>
  <c r="U578" i="53"/>
  <c r="AC578" i="53"/>
  <c r="M579" i="53"/>
  <c r="U579" i="53"/>
  <c r="AC579" i="53"/>
  <c r="U580" i="53"/>
  <c r="AC580" i="53"/>
  <c r="M581" i="53"/>
  <c r="U581" i="53"/>
  <c r="AC581" i="53"/>
  <c r="M582" i="53"/>
  <c r="U582" i="53"/>
  <c r="AC582" i="53"/>
  <c r="M583" i="53"/>
  <c r="U583" i="53"/>
  <c r="AC583" i="53"/>
  <c r="M584" i="53"/>
  <c r="U584" i="53"/>
  <c r="AC584" i="53"/>
  <c r="M585" i="53"/>
  <c r="W585" i="53"/>
  <c r="AE585" i="53"/>
  <c r="O586" i="53"/>
  <c r="W586" i="53"/>
  <c r="AE586" i="53"/>
  <c r="O587" i="53"/>
  <c r="W587" i="53"/>
  <c r="H588" i="53"/>
  <c r="P588" i="53"/>
  <c r="X588" i="53"/>
  <c r="H589" i="53"/>
  <c r="P589" i="53"/>
  <c r="X589" i="53"/>
  <c r="J590" i="53"/>
  <c r="R590" i="53"/>
  <c r="Z590" i="53"/>
  <c r="J591" i="53"/>
  <c r="R591" i="53"/>
  <c r="Z591" i="53"/>
  <c r="J592" i="53"/>
  <c r="S592" i="53"/>
  <c r="AA592" i="53"/>
  <c r="G592" i="53" s="1"/>
  <c r="K593" i="53"/>
  <c r="S593" i="53"/>
  <c r="G263" i="53"/>
  <c r="AA593" i="53"/>
  <c r="G593" i="53" s="1"/>
  <c r="K594" i="53"/>
  <c r="S594" i="53"/>
  <c r="AA594" i="53"/>
  <c r="G594" i="53" s="1"/>
  <c r="K595" i="53"/>
  <c r="S595" i="53"/>
  <c r="G265" i="53"/>
  <c r="AA595" i="53"/>
  <c r="G595" i="53" s="1"/>
  <c r="K596" i="53"/>
  <c r="S596" i="53"/>
  <c r="AA596" i="53"/>
  <c r="G596" i="53" s="1"/>
  <c r="K597" i="53"/>
  <c r="S597" i="53"/>
  <c r="G267" i="53"/>
  <c r="AA597" i="53"/>
  <c r="G597" i="53" s="1"/>
  <c r="K598" i="53"/>
  <c r="S598" i="53"/>
  <c r="AA598" i="53"/>
  <c r="G598" i="53" s="1"/>
  <c r="L599" i="53"/>
  <c r="T599" i="53"/>
  <c r="AB599" i="53"/>
  <c r="L600" i="53"/>
  <c r="T600" i="53"/>
  <c r="G270" i="53"/>
  <c r="AB600" i="53"/>
  <c r="L601" i="53"/>
  <c r="V601" i="53"/>
  <c r="I604" i="53"/>
  <c r="Q604" i="53"/>
  <c r="Y604" i="53"/>
  <c r="I605" i="53"/>
  <c r="Q605" i="53"/>
  <c r="Y605" i="53"/>
  <c r="I606" i="53"/>
  <c r="Q606" i="53"/>
  <c r="Y606" i="53"/>
  <c r="S607" i="53"/>
  <c r="AC607" i="53"/>
  <c r="W608" i="53"/>
  <c r="AE608" i="53"/>
  <c r="O609" i="53"/>
  <c r="X609" i="53"/>
  <c r="H520" i="53"/>
  <c r="H790" i="53" s="1"/>
  <c r="H610" i="53"/>
  <c r="P610" i="53"/>
  <c r="X610" i="53"/>
  <c r="P611" i="53"/>
  <c r="X611" i="53"/>
  <c r="P612" i="53"/>
  <c r="X612" i="53"/>
  <c r="P613" i="53"/>
  <c r="X613" i="53"/>
  <c r="R615" i="53"/>
  <c r="G285" i="53"/>
  <c r="AE615" i="53"/>
  <c r="O616" i="53"/>
  <c r="W616" i="53"/>
  <c r="AE616" i="53"/>
  <c r="O617" i="53"/>
  <c r="W617" i="53"/>
  <c r="G287" i="53"/>
  <c r="AE617" i="53"/>
  <c r="O618" i="53"/>
  <c r="W618" i="53"/>
  <c r="AE618" i="53"/>
  <c r="O619" i="53"/>
  <c r="AA619" i="53"/>
  <c r="M620" i="53"/>
  <c r="U620" i="53"/>
  <c r="AC620" i="53"/>
  <c r="M621" i="53"/>
  <c r="U621" i="53"/>
  <c r="AC621" i="53"/>
  <c r="M622" i="53"/>
  <c r="W622" i="53"/>
  <c r="AE622" i="53"/>
  <c r="O623" i="53"/>
  <c r="W623" i="53"/>
  <c r="G293" i="53"/>
  <c r="AE623" i="53"/>
  <c r="O624" i="53"/>
  <c r="W624" i="53"/>
  <c r="P625" i="53"/>
  <c r="X625" i="53"/>
  <c r="M626" i="53"/>
  <c r="U626" i="53"/>
  <c r="AC626" i="53"/>
  <c r="M627" i="53"/>
  <c r="U627" i="53"/>
  <c r="AC627" i="53"/>
  <c r="M628" i="53"/>
  <c r="U628" i="53"/>
  <c r="AC628" i="53"/>
  <c r="N629" i="53"/>
  <c r="V629" i="53"/>
  <c r="AD629" i="53"/>
  <c r="N630" i="53"/>
  <c r="V630" i="53"/>
  <c r="AD630" i="53"/>
  <c r="N631" i="53"/>
  <c r="N541" i="53"/>
  <c r="N811" i="53" s="1"/>
  <c r="V631" i="53"/>
  <c r="K664" i="53"/>
  <c r="S664" i="53"/>
  <c r="AA664" i="53"/>
  <c r="R665" i="53"/>
  <c r="Z665" i="53"/>
  <c r="J666" i="53"/>
  <c r="R666" i="53"/>
  <c r="Z666" i="53"/>
  <c r="J667" i="53"/>
  <c r="R667" i="53"/>
  <c r="Z667" i="53"/>
  <c r="I458" i="53"/>
  <c r="I758" i="53" s="1"/>
  <c r="I668" i="53"/>
  <c r="Q458" i="53"/>
  <c r="Q758" i="53" s="1"/>
  <c r="Q668" i="53"/>
  <c r="Y668" i="53"/>
  <c r="I669" i="53"/>
  <c r="Q669" i="53"/>
  <c r="Y669" i="53"/>
  <c r="H670" i="53"/>
  <c r="P670" i="53"/>
  <c r="X670" i="53"/>
  <c r="O671" i="53"/>
  <c r="W671" i="53"/>
  <c r="AE671" i="53"/>
  <c r="O672" i="53"/>
  <c r="W672" i="53"/>
  <c r="AE672" i="53"/>
  <c r="O673" i="53"/>
  <c r="W673" i="53"/>
  <c r="AE673" i="53"/>
  <c r="O674" i="53"/>
  <c r="W674" i="53"/>
  <c r="AE674" i="53"/>
  <c r="O675" i="53"/>
  <c r="W675" i="53"/>
  <c r="AE675" i="53"/>
  <c r="O676" i="53"/>
  <c r="W676" i="53"/>
  <c r="G346" i="53"/>
  <c r="AE676" i="53"/>
  <c r="N677" i="53"/>
  <c r="V677" i="53"/>
  <c r="AD677" i="53"/>
  <c r="M678" i="53"/>
  <c r="U678" i="53"/>
  <c r="AC678" i="53"/>
  <c r="V679" i="53"/>
  <c r="AD679" i="53"/>
  <c r="N680" i="53"/>
  <c r="V680" i="53"/>
  <c r="AD680" i="53"/>
  <c r="N681" i="53"/>
  <c r="V681" i="53"/>
  <c r="AD681" i="53"/>
  <c r="M682" i="53"/>
  <c r="V682" i="53"/>
  <c r="AD682" i="53"/>
  <c r="M683" i="53"/>
  <c r="U683" i="53"/>
  <c r="AC683" i="53"/>
  <c r="M684" i="53"/>
  <c r="U684" i="53"/>
  <c r="AC684" i="53"/>
  <c r="M685" i="53"/>
  <c r="U685" i="53"/>
  <c r="AC685" i="53"/>
  <c r="M686" i="53"/>
  <c r="U686" i="53"/>
  <c r="AC686" i="53"/>
  <c r="M687" i="53"/>
  <c r="U687" i="53"/>
  <c r="AC687" i="53"/>
  <c r="M688" i="53"/>
  <c r="U688" i="53"/>
  <c r="AC688" i="53"/>
  <c r="M689" i="53"/>
  <c r="U689" i="53"/>
  <c r="AC689" i="53"/>
  <c r="L690" i="53"/>
  <c r="T690" i="53"/>
  <c r="AB690" i="53"/>
  <c r="K691" i="53"/>
  <c r="S691" i="53"/>
  <c r="G361" i="53"/>
  <c r="AA691" i="53"/>
  <c r="V694" i="53"/>
  <c r="G364" i="53"/>
  <c r="AD694" i="53"/>
  <c r="M695" i="53"/>
  <c r="V695" i="53"/>
  <c r="AD695" i="53"/>
  <c r="O696" i="53"/>
  <c r="W696" i="53"/>
  <c r="H697" i="53"/>
  <c r="P697" i="53"/>
  <c r="X697" i="53"/>
  <c r="H699" i="53"/>
  <c r="P699" i="53"/>
  <c r="X699" i="53"/>
  <c r="I700" i="53"/>
  <c r="Q700" i="53"/>
  <c r="Y700" i="53"/>
  <c r="H701" i="53"/>
  <c r="P701" i="53"/>
  <c r="X701" i="53"/>
  <c r="AF701" i="53"/>
  <c r="O702" i="53"/>
  <c r="W702" i="53"/>
  <c r="AE702" i="53"/>
  <c r="O703" i="53"/>
  <c r="W703" i="53"/>
  <c r="AE703" i="53"/>
  <c r="O704" i="53"/>
  <c r="W704" i="53"/>
  <c r="AE704" i="53"/>
  <c r="H706" i="53"/>
  <c r="P706" i="53"/>
  <c r="X706" i="53"/>
  <c r="AF706" i="53"/>
  <c r="O707" i="53"/>
  <c r="W707" i="53"/>
  <c r="H468" i="53"/>
  <c r="H768" i="53" s="1"/>
  <c r="H708" i="53"/>
  <c r="P708" i="53"/>
  <c r="X708" i="53"/>
  <c r="AD709" i="53"/>
  <c r="O710" i="53"/>
  <c r="W710" i="53"/>
  <c r="AE710" i="53"/>
  <c r="O711" i="53"/>
  <c r="W711" i="53"/>
  <c r="AE711" i="53"/>
  <c r="N712" i="53"/>
  <c r="Z712" i="53"/>
  <c r="I713" i="53"/>
  <c r="Q713" i="53"/>
  <c r="Y713" i="53"/>
  <c r="I714" i="53"/>
  <c r="Q714" i="53"/>
  <c r="Y714" i="53"/>
  <c r="I715" i="53"/>
  <c r="Q715" i="53"/>
  <c r="Y715" i="53"/>
  <c r="H716" i="53"/>
  <c r="P716" i="53"/>
  <c r="X716" i="53"/>
  <c r="H717" i="53"/>
  <c r="P717" i="53"/>
  <c r="X717" i="53"/>
  <c r="AF717" i="53"/>
  <c r="O718" i="53"/>
  <c r="W718" i="53"/>
  <c r="H719" i="53"/>
  <c r="T719" i="53"/>
  <c r="AB719" i="53"/>
  <c r="L720" i="53"/>
  <c r="T720" i="53"/>
  <c r="AB720" i="53"/>
  <c r="L721" i="53"/>
  <c r="V721" i="53"/>
  <c r="J454" i="53"/>
  <c r="J754" i="53" s="1"/>
  <c r="J724" i="53"/>
  <c r="R454" i="53"/>
  <c r="R754" i="53" s="1"/>
  <c r="R724" i="53"/>
  <c r="Z454" i="53"/>
  <c r="Z754" i="53" s="1"/>
  <c r="Z724" i="53"/>
  <c r="I455" i="53"/>
  <c r="I755" i="53" s="1"/>
  <c r="I725" i="53"/>
  <c r="Q455" i="53"/>
  <c r="Q755" i="53" s="1"/>
  <c r="Q725" i="53"/>
  <c r="Y455" i="53"/>
  <c r="Y755" i="53" s="1"/>
  <c r="Y725" i="53"/>
  <c r="I456" i="53"/>
  <c r="I756" i="53" s="1"/>
  <c r="I726" i="53"/>
  <c r="Q456" i="53"/>
  <c r="Q756" i="53" s="1"/>
  <c r="Q726" i="53"/>
  <c r="Y456" i="53"/>
  <c r="Y756" i="53" s="1"/>
  <c r="Y726" i="53"/>
  <c r="I457" i="53"/>
  <c r="I757" i="53" s="1"/>
  <c r="I727" i="53"/>
  <c r="Q457" i="53"/>
  <c r="Q757" i="53" s="1"/>
  <c r="Q727" i="53"/>
  <c r="Y457" i="53"/>
  <c r="Y757" i="53" s="1"/>
  <c r="Y727" i="53"/>
  <c r="X728" i="53"/>
  <c r="X458" i="53"/>
  <c r="X758" i="53" s="1"/>
  <c r="H459" i="53"/>
  <c r="H759" i="53" s="1"/>
  <c r="H729" i="53"/>
  <c r="P459" i="53"/>
  <c r="P759" i="53" s="1"/>
  <c r="P729" i="53"/>
  <c r="X459" i="53"/>
  <c r="X759" i="53" s="1"/>
  <c r="X729" i="53"/>
  <c r="AF729" i="53"/>
  <c r="O460" i="53"/>
  <c r="O760" i="53" s="1"/>
  <c r="O730" i="53"/>
  <c r="W460" i="53"/>
  <c r="W760" i="53" s="1"/>
  <c r="W730" i="53"/>
  <c r="AE730" i="53"/>
  <c r="AE460" i="53"/>
  <c r="N461" i="53"/>
  <c r="N761" i="53" s="1"/>
  <c r="N731" i="53"/>
  <c r="V731" i="53"/>
  <c r="V461" i="53"/>
  <c r="V761" i="53" s="1"/>
  <c r="AD461" i="53"/>
  <c r="AD761" i="53" s="1"/>
  <c r="AD731" i="53"/>
  <c r="N462" i="53"/>
  <c r="N762" i="53" s="1"/>
  <c r="N732" i="53"/>
  <c r="V462" i="53"/>
  <c r="V762" i="53" s="1"/>
  <c r="V732" i="53"/>
  <c r="AD732" i="53"/>
  <c r="AD462" i="53"/>
  <c r="AD762" i="53" s="1"/>
  <c r="N463" i="53"/>
  <c r="N763" i="53" s="1"/>
  <c r="N733" i="53"/>
  <c r="V463" i="53"/>
  <c r="V763" i="53" s="1"/>
  <c r="V733" i="53"/>
  <c r="AD733" i="53"/>
  <c r="AD463" i="53"/>
  <c r="AD763" i="53" s="1"/>
  <c r="N464" i="53"/>
  <c r="N764" i="53" s="1"/>
  <c r="N734" i="53"/>
  <c r="V464" i="53"/>
  <c r="V764" i="53" s="1"/>
  <c r="V734" i="53"/>
  <c r="AD464" i="53"/>
  <c r="AD764" i="53" s="1"/>
  <c r="AD734" i="53"/>
  <c r="N465" i="53"/>
  <c r="N765" i="53" s="1"/>
  <c r="N735" i="53"/>
  <c r="V735" i="53"/>
  <c r="V465" i="53"/>
  <c r="V765" i="53" s="1"/>
  <c r="AD465" i="53"/>
  <c r="AD765" i="53" s="1"/>
  <c r="AD735" i="53"/>
  <c r="N466" i="53"/>
  <c r="N766" i="53" s="1"/>
  <c r="N736" i="53"/>
  <c r="V466" i="53"/>
  <c r="V766" i="53" s="1"/>
  <c r="V736" i="53"/>
  <c r="AD736" i="53"/>
  <c r="AD466" i="53"/>
  <c r="AD766" i="53" s="1"/>
  <c r="M467" i="53"/>
  <c r="M767" i="53" s="1"/>
  <c r="M737" i="53"/>
  <c r="U467" i="53"/>
  <c r="U767" i="53" s="1"/>
  <c r="U737" i="53"/>
  <c r="AC737" i="53"/>
  <c r="AC467" i="53"/>
  <c r="AC767" i="53" s="1"/>
  <c r="S468" i="53"/>
  <c r="S768" i="53" s="1"/>
  <c r="S738" i="53"/>
  <c r="G408" i="53"/>
  <c r="AA468" i="53"/>
  <c r="AA738" i="53"/>
  <c r="G738" i="53" s="1"/>
  <c r="K469" i="53"/>
  <c r="K769" i="53" s="1"/>
  <c r="K739" i="53"/>
  <c r="S469" i="53"/>
  <c r="S769" i="53" s="1"/>
  <c r="S739" i="53"/>
  <c r="G409" i="53"/>
  <c r="AA469" i="53"/>
  <c r="AA739" i="53"/>
  <c r="J470" i="53"/>
  <c r="J770" i="53" s="1"/>
  <c r="J740" i="53"/>
  <c r="R470" i="53"/>
  <c r="R770" i="53" s="1"/>
  <c r="R740" i="53"/>
  <c r="Z470" i="53"/>
  <c r="Z770" i="53" s="1"/>
  <c r="Z740" i="53"/>
  <c r="J471" i="53"/>
  <c r="J771" i="53" s="1"/>
  <c r="J741" i="53"/>
  <c r="R471" i="53"/>
  <c r="R771" i="53" s="1"/>
  <c r="R741" i="53"/>
  <c r="Z471" i="53"/>
  <c r="Z771" i="53" s="1"/>
  <c r="Z741" i="53"/>
  <c r="N472" i="53"/>
  <c r="N772" i="53" s="1"/>
  <c r="N742" i="53"/>
  <c r="X472" i="53"/>
  <c r="X772" i="53" s="1"/>
  <c r="X742" i="53"/>
  <c r="H473" i="53"/>
  <c r="H773" i="53" s="1"/>
  <c r="H743" i="53"/>
  <c r="P473" i="53"/>
  <c r="P773" i="53" s="1"/>
  <c r="P743" i="53"/>
  <c r="X473" i="53"/>
  <c r="X773" i="53" s="1"/>
  <c r="X743" i="53"/>
  <c r="H474" i="53"/>
  <c r="H774" i="53" s="1"/>
  <c r="H744" i="53"/>
  <c r="P474" i="53"/>
  <c r="P774" i="53" s="1"/>
  <c r="P744" i="53"/>
  <c r="X474" i="53"/>
  <c r="X774" i="53" s="1"/>
  <c r="X744" i="53"/>
  <c r="H475" i="53"/>
  <c r="H775" i="53" s="1"/>
  <c r="H745" i="53"/>
  <c r="P745" i="53"/>
  <c r="P475" i="53"/>
  <c r="P775" i="53" s="1"/>
  <c r="X475" i="53"/>
  <c r="X775" i="53" s="1"/>
  <c r="X745" i="53"/>
  <c r="AF745" i="53"/>
  <c r="O476" i="53"/>
  <c r="O776" i="53" s="1"/>
  <c r="O746" i="53"/>
  <c r="W476" i="53"/>
  <c r="W776" i="53" s="1"/>
  <c r="W746" i="53"/>
  <c r="AE746" i="53"/>
  <c r="AE476" i="53"/>
  <c r="AE776" i="53" s="1"/>
  <c r="O477" i="53"/>
  <c r="O777" i="53" s="1"/>
  <c r="O747" i="53"/>
  <c r="W477" i="53"/>
  <c r="W777" i="53" s="1"/>
  <c r="W747" i="53"/>
  <c r="AE477" i="53"/>
  <c r="AE777" i="53" s="1"/>
  <c r="AE747" i="53"/>
  <c r="O478" i="53"/>
  <c r="O778" i="53" s="1"/>
  <c r="O748" i="53"/>
  <c r="W478" i="53"/>
  <c r="W778" i="53" s="1"/>
  <c r="W748" i="53"/>
  <c r="AE478" i="53"/>
  <c r="AE748" i="53"/>
  <c r="O479" i="53"/>
  <c r="O779" i="53" s="1"/>
  <c r="O749" i="53"/>
  <c r="W749" i="53"/>
  <c r="W479" i="53"/>
  <c r="W779" i="53" s="1"/>
  <c r="AE749" i="53"/>
  <c r="AE479" i="53"/>
  <c r="N480" i="53"/>
  <c r="N780" i="53" s="1"/>
  <c r="N750" i="53"/>
  <c r="V480" i="53"/>
  <c r="V780" i="53" s="1"/>
  <c r="V750" i="53"/>
  <c r="AD750" i="53"/>
  <c r="AD480" i="53"/>
  <c r="AD780" i="53" s="1"/>
  <c r="M751" i="53"/>
  <c r="M481" i="53"/>
  <c r="M781" i="53" s="1"/>
  <c r="U751" i="53"/>
  <c r="U481" i="53"/>
  <c r="U781" i="53" s="1"/>
  <c r="AF531" i="53"/>
  <c r="AF801" i="53" s="1"/>
  <c r="AF561" i="53"/>
  <c r="AF630" i="53"/>
  <c r="AC600" i="53"/>
  <c r="M601" i="53"/>
  <c r="W601" i="53"/>
  <c r="J604" i="53"/>
  <c r="R604" i="53"/>
  <c r="Z604" i="53"/>
  <c r="J605" i="53"/>
  <c r="R605" i="53"/>
  <c r="Z605" i="53"/>
  <c r="J606" i="53"/>
  <c r="R606" i="53"/>
  <c r="Z606" i="53"/>
  <c r="T607" i="53"/>
  <c r="AD607" i="53"/>
  <c r="X608" i="53"/>
  <c r="P609" i="53"/>
  <c r="Y609" i="53"/>
  <c r="I610" i="53"/>
  <c r="I520" i="53"/>
  <c r="I790" i="53" s="1"/>
  <c r="Q610" i="53"/>
  <c r="Y610" i="53"/>
  <c r="I611" i="53"/>
  <c r="Q611" i="53"/>
  <c r="Y611" i="53"/>
  <c r="I612" i="53"/>
  <c r="Q612" i="53"/>
  <c r="Y612" i="53"/>
  <c r="I613" i="53"/>
  <c r="Q613" i="53"/>
  <c r="Y613" i="53"/>
  <c r="I614" i="53"/>
  <c r="Y614" i="53"/>
  <c r="X615" i="53"/>
  <c r="P616" i="53"/>
  <c r="X616" i="53"/>
  <c r="P617" i="53"/>
  <c r="X617" i="53"/>
  <c r="P618" i="53"/>
  <c r="X618" i="53"/>
  <c r="P619" i="53"/>
  <c r="AB619" i="53"/>
  <c r="N620" i="53"/>
  <c r="V620" i="53"/>
  <c r="AD620" i="53"/>
  <c r="N621" i="53"/>
  <c r="V621" i="53"/>
  <c r="AD621" i="53"/>
  <c r="N622" i="53"/>
  <c r="X622" i="53"/>
  <c r="P623" i="53"/>
  <c r="X623" i="53"/>
  <c r="P624" i="53"/>
  <c r="X624" i="53"/>
  <c r="I625" i="53"/>
  <c r="Q625" i="53"/>
  <c r="Y625" i="53"/>
  <c r="N626" i="53"/>
  <c r="V626" i="53"/>
  <c r="AD626" i="53"/>
  <c r="N627" i="53"/>
  <c r="V627" i="53"/>
  <c r="AD627" i="53"/>
  <c r="N628" i="53"/>
  <c r="V628" i="53"/>
  <c r="AD628" i="53"/>
  <c r="O629" i="53"/>
  <c r="W629" i="53"/>
  <c r="G299" i="53"/>
  <c r="AE629" i="53"/>
  <c r="O630" i="53"/>
  <c r="W630" i="53"/>
  <c r="AE630" i="53"/>
  <c r="O631" i="53"/>
  <c r="O541" i="53"/>
  <c r="O811" i="53" s="1"/>
  <c r="W631" i="53"/>
  <c r="L664" i="53"/>
  <c r="T664" i="53"/>
  <c r="AB664" i="53"/>
  <c r="S665" i="53"/>
  <c r="G335" i="53"/>
  <c r="AA665" i="53"/>
  <c r="G665" i="53" s="1"/>
  <c r="K666" i="53"/>
  <c r="S666" i="53"/>
  <c r="G336" i="53"/>
  <c r="AA666" i="53"/>
  <c r="G666" i="53" s="1"/>
  <c r="K667" i="53"/>
  <c r="S667" i="53"/>
  <c r="G337" i="53"/>
  <c r="AA667" i="53"/>
  <c r="J458" i="53"/>
  <c r="J758" i="53" s="1"/>
  <c r="J668" i="53"/>
  <c r="R458" i="53"/>
  <c r="R758" i="53" s="1"/>
  <c r="R668" i="53"/>
  <c r="Z668" i="53"/>
  <c r="J669" i="53"/>
  <c r="R669" i="53"/>
  <c r="Z669" i="53"/>
  <c r="I670" i="53"/>
  <c r="Q670" i="53"/>
  <c r="Y670" i="53"/>
  <c r="H671" i="53"/>
  <c r="P671" i="53"/>
  <c r="X671" i="53"/>
  <c r="H672" i="53"/>
  <c r="P672" i="53"/>
  <c r="X672" i="53"/>
  <c r="H673" i="53"/>
  <c r="P673" i="53"/>
  <c r="X673" i="53"/>
  <c r="H674" i="53"/>
  <c r="P674" i="53"/>
  <c r="X674" i="53"/>
  <c r="H675" i="53"/>
  <c r="P675" i="53"/>
  <c r="X675" i="53"/>
  <c r="H676" i="53"/>
  <c r="P676" i="53"/>
  <c r="X676" i="53"/>
  <c r="O677" i="53"/>
  <c r="W677" i="53"/>
  <c r="AE677" i="53"/>
  <c r="N678" i="53"/>
  <c r="V678" i="53"/>
  <c r="AD678" i="53"/>
  <c r="W679" i="53"/>
  <c r="AE679" i="53"/>
  <c r="O680" i="53"/>
  <c r="W680" i="53"/>
  <c r="AE680" i="53"/>
  <c r="O681" i="53"/>
  <c r="W681" i="53"/>
  <c r="AE681" i="53"/>
  <c r="N682" i="53"/>
  <c r="W682" i="53"/>
  <c r="AE682" i="53"/>
  <c r="N683" i="53"/>
  <c r="V683" i="53"/>
  <c r="AD683" i="53"/>
  <c r="N684" i="53"/>
  <c r="V684" i="53"/>
  <c r="AD684" i="53"/>
  <c r="N685" i="53"/>
  <c r="V685" i="53"/>
  <c r="AD685" i="53"/>
  <c r="N686" i="53"/>
  <c r="V686" i="53"/>
  <c r="AD686" i="53"/>
  <c r="N687" i="53"/>
  <c r="V687" i="53"/>
  <c r="AD687" i="53"/>
  <c r="N688" i="53"/>
  <c r="V688" i="53"/>
  <c r="AD688" i="53"/>
  <c r="N689" i="53"/>
  <c r="V689" i="53"/>
  <c r="AD689" i="53"/>
  <c r="M690" i="53"/>
  <c r="U690" i="53"/>
  <c r="AC690" i="53"/>
  <c r="L691" i="53"/>
  <c r="T691" i="53"/>
  <c r="AB691" i="53"/>
  <c r="W694" i="53"/>
  <c r="N695" i="53"/>
  <c r="W695" i="53"/>
  <c r="H696" i="53"/>
  <c r="P696" i="53"/>
  <c r="X696" i="53"/>
  <c r="I697" i="53"/>
  <c r="Q697" i="53"/>
  <c r="Y697" i="53"/>
  <c r="I699" i="53"/>
  <c r="Q699" i="53"/>
  <c r="Y699" i="53"/>
  <c r="J700" i="53"/>
  <c r="R700" i="53"/>
  <c r="Z700" i="53"/>
  <c r="I701" i="53"/>
  <c r="Q701" i="53"/>
  <c r="Y701" i="53"/>
  <c r="H702" i="53"/>
  <c r="P702" i="53"/>
  <c r="X702" i="53"/>
  <c r="H703" i="53"/>
  <c r="P703" i="53"/>
  <c r="X703" i="53"/>
  <c r="H704" i="53"/>
  <c r="P704" i="53"/>
  <c r="X704" i="53"/>
  <c r="AF704" i="53"/>
  <c r="I706" i="53"/>
  <c r="Q706" i="53"/>
  <c r="Y706" i="53"/>
  <c r="H707" i="53"/>
  <c r="P707" i="53"/>
  <c r="X707" i="53"/>
  <c r="I468" i="53"/>
  <c r="I768" i="53" s="1"/>
  <c r="I708" i="53"/>
  <c r="Q708" i="53"/>
  <c r="Y708" i="53"/>
  <c r="W709" i="53"/>
  <c r="AE709" i="53"/>
  <c r="P710" i="53"/>
  <c r="X710" i="53"/>
  <c r="H711" i="53"/>
  <c r="P711" i="53"/>
  <c r="X711" i="53"/>
  <c r="AF711" i="53"/>
  <c r="O712" i="53"/>
  <c r="AA712" i="53"/>
  <c r="G712" i="53" s="1"/>
  <c r="J713" i="53"/>
  <c r="R713" i="53"/>
  <c r="Z713" i="53"/>
  <c r="J714" i="53"/>
  <c r="R714" i="53"/>
  <c r="Z714" i="53"/>
  <c r="J715" i="53"/>
  <c r="R715" i="53"/>
  <c r="Z715" i="53"/>
  <c r="I716" i="53"/>
  <c r="Q716" i="53"/>
  <c r="Y716" i="53"/>
  <c r="I717" i="53"/>
  <c r="Q717" i="53"/>
  <c r="Y717" i="53"/>
  <c r="H718" i="53"/>
  <c r="P718" i="53"/>
  <c r="X718" i="53"/>
  <c r="I719" i="53"/>
  <c r="U719" i="53"/>
  <c r="AC719" i="53"/>
  <c r="M720" i="53"/>
  <c r="U720" i="53"/>
  <c r="AC720" i="53"/>
  <c r="M721" i="53"/>
  <c r="W721" i="53"/>
  <c r="K454" i="53"/>
  <c r="K754" i="53" s="1"/>
  <c r="K724" i="53"/>
  <c r="S454" i="53"/>
  <c r="S754" i="53" s="1"/>
  <c r="S724" i="53"/>
  <c r="G394" i="53"/>
  <c r="AA454" i="53"/>
  <c r="AA724" i="53"/>
  <c r="G724" i="53" s="1"/>
  <c r="J455" i="53"/>
  <c r="J755" i="53" s="1"/>
  <c r="J725" i="53"/>
  <c r="R725" i="53"/>
  <c r="R455" i="53"/>
  <c r="R755" i="53" s="1"/>
  <c r="Z725" i="53"/>
  <c r="Z455" i="53"/>
  <c r="Z755" i="53" s="1"/>
  <c r="J456" i="53"/>
  <c r="J756" i="53" s="1"/>
  <c r="J726" i="53"/>
  <c r="R456" i="53"/>
  <c r="R756" i="53" s="1"/>
  <c r="R726" i="53"/>
  <c r="Z456" i="53"/>
  <c r="Z756" i="53" s="1"/>
  <c r="Z726" i="53"/>
  <c r="J457" i="53"/>
  <c r="J757" i="53" s="1"/>
  <c r="J727" i="53"/>
  <c r="R457" i="53"/>
  <c r="R757" i="53" s="1"/>
  <c r="R727" i="53"/>
  <c r="Z457" i="53"/>
  <c r="Z757" i="53" s="1"/>
  <c r="Z727" i="53"/>
  <c r="Y458" i="53"/>
  <c r="Y758" i="53" s="1"/>
  <c r="Y728" i="53"/>
  <c r="I459" i="53"/>
  <c r="I759" i="53" s="1"/>
  <c r="I729" i="53"/>
  <c r="Q459" i="53"/>
  <c r="Q759" i="53" s="1"/>
  <c r="Q729" i="53"/>
  <c r="Y459" i="53"/>
  <c r="Y759" i="53" s="1"/>
  <c r="Y729" i="53"/>
  <c r="H460" i="53"/>
  <c r="H760" i="53" s="1"/>
  <c r="H730" i="53"/>
  <c r="P460" i="53"/>
  <c r="P760" i="53" s="1"/>
  <c r="P730" i="53"/>
  <c r="X460" i="53"/>
  <c r="X760" i="53" s="1"/>
  <c r="X730" i="53"/>
  <c r="AF460" i="53"/>
  <c r="AF760" i="53" s="1"/>
  <c r="AF730" i="53"/>
  <c r="O461" i="53"/>
  <c r="O761" i="53" s="1"/>
  <c r="O731" i="53"/>
  <c r="W461" i="53"/>
  <c r="W761" i="53" s="1"/>
  <c r="W731" i="53"/>
  <c r="AE461" i="53"/>
  <c r="AE761" i="53" s="1"/>
  <c r="AE731" i="53"/>
  <c r="O462" i="53"/>
  <c r="O762" i="53" s="1"/>
  <c r="O732" i="53"/>
  <c r="W462" i="53"/>
  <c r="W762" i="53" s="1"/>
  <c r="W732" i="53"/>
  <c r="AE732" i="53"/>
  <c r="AE462" i="53"/>
  <c r="AE762" i="53" s="1"/>
  <c r="O463" i="53"/>
  <c r="O733" i="53"/>
  <c r="W463" i="53"/>
  <c r="W763" i="53" s="1"/>
  <c r="W733" i="53"/>
  <c r="AE733" i="53"/>
  <c r="AE463" i="53"/>
  <c r="AE763" i="53" s="1"/>
  <c r="O464" i="53"/>
  <c r="O764" i="53" s="1"/>
  <c r="O734" i="53"/>
  <c r="W464" i="53"/>
  <c r="W764" i="53" s="1"/>
  <c r="W734" i="53"/>
  <c r="AE734" i="53"/>
  <c r="AE464" i="53"/>
  <c r="AE764" i="53" s="1"/>
  <c r="O735" i="53"/>
  <c r="O465" i="53"/>
  <c r="O765" i="53" s="1"/>
  <c r="W465" i="53"/>
  <c r="W765" i="53" s="1"/>
  <c r="W735" i="53"/>
  <c r="AE465" i="53"/>
  <c r="AE765" i="53" s="1"/>
  <c r="AE735" i="53"/>
  <c r="O466" i="53"/>
  <c r="O766" i="53" s="1"/>
  <c r="O736" i="53"/>
  <c r="W466" i="53"/>
  <c r="W766" i="53" s="1"/>
  <c r="W736" i="53"/>
  <c r="AE736" i="53"/>
  <c r="AE466" i="53"/>
  <c r="AE766" i="53" s="1"/>
  <c r="N467" i="53"/>
  <c r="N767" i="53" s="1"/>
  <c r="N737" i="53"/>
  <c r="V467" i="53"/>
  <c r="V767" i="53" s="1"/>
  <c r="V737" i="53"/>
  <c r="AD467" i="53"/>
  <c r="AD767" i="53" s="1"/>
  <c r="AD737" i="53"/>
  <c r="T468" i="53"/>
  <c r="T768" i="53" s="1"/>
  <c r="T738" i="53"/>
  <c r="AB468" i="53"/>
  <c r="AB768" i="53" s="1"/>
  <c r="AB738" i="53"/>
  <c r="L469" i="53"/>
  <c r="L769" i="53" s="1"/>
  <c r="L739" i="53"/>
  <c r="T469" i="53"/>
  <c r="T769" i="53" s="1"/>
  <c r="T739" i="53"/>
  <c r="AB469" i="53"/>
  <c r="AB769" i="53" s="1"/>
  <c r="AB739" i="53"/>
  <c r="K470" i="53"/>
  <c r="K770" i="53" s="1"/>
  <c r="K740" i="53"/>
  <c r="S470" i="53"/>
  <c r="S770" i="53" s="1"/>
  <c r="S740" i="53"/>
  <c r="G410" i="53"/>
  <c r="AA470" i="53"/>
  <c r="AA740" i="53"/>
  <c r="G740" i="53" s="1"/>
  <c r="K471" i="53"/>
  <c r="K771" i="53" s="1"/>
  <c r="K741" i="53"/>
  <c r="S741" i="53"/>
  <c r="S471" i="53"/>
  <c r="S771" i="53" s="1"/>
  <c r="G411" i="53"/>
  <c r="AA471" i="53"/>
  <c r="AA741" i="53"/>
  <c r="G741" i="53" s="1"/>
  <c r="O472" i="53"/>
  <c r="O772" i="53" s="1"/>
  <c r="O742" i="53"/>
  <c r="Y472" i="53"/>
  <c r="Y772" i="53" s="1"/>
  <c r="Y742" i="53"/>
  <c r="I473" i="53"/>
  <c r="I773" i="53" s="1"/>
  <c r="I743" i="53"/>
  <c r="Q473" i="53"/>
  <c r="Q773" i="53" s="1"/>
  <c r="Q743" i="53"/>
  <c r="Y473" i="53"/>
  <c r="Y773" i="53" s="1"/>
  <c r="Y743" i="53"/>
  <c r="I474" i="53"/>
  <c r="I774" i="53" s="1"/>
  <c r="I744" i="53"/>
  <c r="Q474" i="53"/>
  <c r="Q774" i="53" s="1"/>
  <c r="Q744" i="53"/>
  <c r="Y474" i="53"/>
  <c r="Y774" i="53" s="1"/>
  <c r="Y744" i="53"/>
  <c r="I475" i="53"/>
  <c r="I775" i="53" s="1"/>
  <c r="I745" i="53"/>
  <c r="Q475" i="53"/>
  <c r="Q775" i="53" s="1"/>
  <c r="Q745" i="53"/>
  <c r="Y475" i="53"/>
  <c r="Y775" i="53" s="1"/>
  <c r="Y745" i="53"/>
  <c r="H476" i="53"/>
  <c r="H776" i="53" s="1"/>
  <c r="H746" i="53"/>
  <c r="P476" i="53"/>
  <c r="P776" i="53" s="1"/>
  <c r="P746" i="53"/>
  <c r="X476" i="53"/>
  <c r="X776" i="53" s="1"/>
  <c r="X746" i="53"/>
  <c r="H477" i="53"/>
  <c r="H777" i="53" s="1"/>
  <c r="H747" i="53"/>
  <c r="P477" i="53"/>
  <c r="P777" i="53" s="1"/>
  <c r="P747" i="53"/>
  <c r="X477" i="53"/>
  <c r="X777" i="53" s="1"/>
  <c r="X747" i="53"/>
  <c r="H748" i="53"/>
  <c r="H478" i="53"/>
  <c r="H778" i="53" s="1"/>
  <c r="P478" i="53"/>
  <c r="P778" i="53" s="1"/>
  <c r="P748" i="53"/>
  <c r="X478" i="53"/>
  <c r="X778" i="53" s="1"/>
  <c r="X748" i="53"/>
  <c r="H479" i="53"/>
  <c r="H779" i="53" s="1"/>
  <c r="H749" i="53"/>
  <c r="P479" i="53"/>
  <c r="P779" i="53" s="1"/>
  <c r="P749" i="53"/>
  <c r="X479" i="53"/>
  <c r="X779" i="53" s="1"/>
  <c r="X749" i="53"/>
  <c r="AF749" i="53"/>
  <c r="O480" i="53"/>
  <c r="O780" i="53" s="1"/>
  <c r="O750" i="53"/>
  <c r="W480" i="53"/>
  <c r="W780" i="53" s="1"/>
  <c r="W750" i="53"/>
  <c r="AE750" i="53"/>
  <c r="AE480" i="53"/>
  <c r="AE780" i="53" s="1"/>
  <c r="N751" i="53"/>
  <c r="N481" i="53"/>
  <c r="N781" i="53" s="1"/>
  <c r="V751" i="53"/>
  <c r="V481" i="53"/>
  <c r="V781" i="53" s="1"/>
  <c r="AF575" i="53"/>
  <c r="AF622" i="53"/>
  <c r="G471" i="53" l="1"/>
  <c r="AA771" i="53"/>
  <c r="G771" i="53" s="1"/>
  <c r="G739" i="53"/>
  <c r="G468" i="53"/>
  <c r="AA768" i="53"/>
  <c r="G768" i="53" s="1"/>
  <c r="G720" i="53"/>
  <c r="G583" i="53"/>
  <c r="G576" i="53"/>
  <c r="G750" i="53"/>
  <c r="G734" i="53"/>
  <c r="G696" i="53"/>
  <c r="G616" i="53"/>
  <c r="G725" i="53"/>
  <c r="J768" i="53"/>
  <c r="G574" i="53"/>
  <c r="G540" i="53"/>
  <c r="AA810" i="53"/>
  <c r="G810" i="53" s="1"/>
  <c r="G528" i="53"/>
  <c r="AA798" i="53"/>
  <c r="J809" i="53"/>
  <c r="G431" i="53"/>
  <c r="Y808" i="53"/>
  <c r="M805" i="53"/>
  <c r="AC803" i="53"/>
  <c r="AD784" i="53"/>
  <c r="U778" i="53"/>
  <c r="I764" i="53"/>
  <c r="AE806" i="53"/>
  <c r="W767" i="53"/>
  <c r="G426" i="53"/>
  <c r="S804" i="53"/>
  <c r="Y762" i="53"/>
  <c r="Q761" i="53"/>
  <c r="J760" i="53"/>
  <c r="G728" i="53"/>
  <c r="G610" i="53"/>
  <c r="G589" i="53"/>
  <c r="M798" i="53"/>
  <c r="AC796" i="53"/>
  <c r="S794" i="53"/>
  <c r="K793" i="53"/>
  <c r="G551" i="53"/>
  <c r="G520" i="53"/>
  <c r="AA790" i="53"/>
  <c r="G790" i="53" s="1"/>
  <c r="G546" i="53"/>
  <c r="G440" i="53"/>
  <c r="G604" i="53"/>
  <c r="AB797" i="53"/>
  <c r="T796" i="53"/>
  <c r="J795" i="53"/>
  <c r="Z793" i="53"/>
  <c r="J791" i="53"/>
  <c r="R789" i="53"/>
  <c r="Z786" i="53"/>
  <c r="R444" i="53"/>
  <c r="AA769" i="53"/>
  <c r="G769" i="53" s="1"/>
  <c r="G469" i="53"/>
  <c r="G691" i="53"/>
  <c r="G690" i="53"/>
  <c r="G678" i="53"/>
  <c r="G621" i="53"/>
  <c r="G607" i="53"/>
  <c r="G578" i="53"/>
  <c r="AA780" i="53"/>
  <c r="G780" i="53" s="1"/>
  <c r="G480" i="53"/>
  <c r="G735" i="53"/>
  <c r="AA764" i="53"/>
  <c r="G764" i="53" s="1"/>
  <c r="G464" i="53"/>
  <c r="G681" i="53"/>
  <c r="G679" i="53"/>
  <c r="G730" i="53"/>
  <c r="G718" i="53"/>
  <c r="G702" i="53"/>
  <c r="G623" i="53"/>
  <c r="G618" i="53"/>
  <c r="G742" i="53"/>
  <c r="G455" i="53"/>
  <c r="AA755" i="53"/>
  <c r="G755" i="53" s="1"/>
  <c r="G669" i="53"/>
  <c r="AA799" i="53"/>
  <c r="G529" i="53"/>
  <c r="AE779" i="53"/>
  <c r="G433" i="53"/>
  <c r="G428" i="53"/>
  <c r="G601" i="53"/>
  <c r="Z801" i="53"/>
  <c r="G504" i="53"/>
  <c r="G729" i="53"/>
  <c r="G458" i="53"/>
  <c r="AA758" i="53"/>
  <c r="G758" i="53" s="1"/>
  <c r="AB756" i="53"/>
  <c r="T755" i="53"/>
  <c r="M754" i="53"/>
  <c r="G716" i="53"/>
  <c r="G612" i="53"/>
  <c r="U799" i="53"/>
  <c r="K794" i="53"/>
  <c r="G521" i="53"/>
  <c r="AA791" i="53"/>
  <c r="K789" i="53"/>
  <c r="AA787" i="53"/>
  <c r="G787" i="53" s="1"/>
  <c r="G517" i="53"/>
  <c r="AA786" i="53"/>
  <c r="G786" i="53" s="1"/>
  <c r="G516" i="53"/>
  <c r="S785" i="53"/>
  <c r="G606" i="53"/>
  <c r="L799" i="53"/>
  <c r="R792" i="53"/>
  <c r="J788" i="53"/>
  <c r="R785" i="53"/>
  <c r="G619" i="53"/>
  <c r="G481" i="53"/>
  <c r="AA781" i="53"/>
  <c r="G781" i="53" s="1"/>
  <c r="G685" i="53"/>
  <c r="G626" i="53"/>
  <c r="AA765" i="53"/>
  <c r="G765" i="53" s="1"/>
  <c r="G465" i="53"/>
  <c r="G746" i="53"/>
  <c r="G460" i="53"/>
  <c r="AA760" i="53"/>
  <c r="G674" i="53"/>
  <c r="G672" i="53"/>
  <c r="G473" i="53"/>
  <c r="AA773" i="53"/>
  <c r="G773" i="53" s="1"/>
  <c r="G472" i="53"/>
  <c r="AA772" i="53"/>
  <c r="G726" i="53"/>
  <c r="G667" i="53"/>
  <c r="G590" i="53"/>
  <c r="G537" i="53"/>
  <c r="AA807" i="53"/>
  <c r="G807" i="53" s="1"/>
  <c r="G536" i="53"/>
  <c r="AA806" i="53"/>
  <c r="G806" i="53" s="1"/>
  <c r="G430" i="53"/>
  <c r="G498" i="53"/>
  <c r="W806" i="53"/>
  <c r="G446" i="53"/>
  <c r="Y763" i="53"/>
  <c r="Q762" i="53"/>
  <c r="I761" i="53"/>
  <c r="G459" i="53"/>
  <c r="AA759" i="53"/>
  <c r="G708" i="53"/>
  <c r="G706" i="53"/>
  <c r="G697" i="53"/>
  <c r="Y800" i="53"/>
  <c r="AC797" i="53"/>
  <c r="U795" i="53"/>
  <c r="G552" i="53"/>
  <c r="S790" i="53"/>
  <c r="G518" i="53"/>
  <c r="AA788" i="53"/>
  <c r="G788" i="53" s="1"/>
  <c r="G547" i="53"/>
  <c r="AB798" i="53"/>
  <c r="T797" i="53"/>
  <c r="R793" i="53"/>
  <c r="Z790" i="53"/>
  <c r="J789" i="53"/>
  <c r="Z787" i="53"/>
  <c r="G501" i="53"/>
  <c r="G719" i="53"/>
  <c r="G751" i="53"/>
  <c r="G689" i="53"/>
  <c r="G687" i="53"/>
  <c r="G628" i="53"/>
  <c r="G580" i="53"/>
  <c r="G575" i="53"/>
  <c r="G736" i="53"/>
  <c r="G631" i="53"/>
  <c r="G629" i="53"/>
  <c r="G747" i="53"/>
  <c r="G476" i="53"/>
  <c r="AA776" i="53"/>
  <c r="G776" i="53" s="1"/>
  <c r="G710" i="53"/>
  <c r="G707" i="53"/>
  <c r="G676" i="53"/>
  <c r="G586" i="53"/>
  <c r="G743" i="53"/>
  <c r="G727" i="53"/>
  <c r="AA756" i="53"/>
  <c r="G756" i="53" s="1"/>
  <c r="G456" i="53"/>
  <c r="G714" i="53"/>
  <c r="G496" i="53"/>
  <c r="U424" i="53"/>
  <c r="AB803" i="53"/>
  <c r="G425" i="53"/>
  <c r="G562" i="53"/>
  <c r="G448" i="53"/>
  <c r="O763" i="53"/>
  <c r="AB757" i="53"/>
  <c r="T756" i="53"/>
  <c r="L755" i="53"/>
  <c r="G670" i="53"/>
  <c r="T758" i="53"/>
  <c r="G614" i="53"/>
  <c r="M799" i="53"/>
  <c r="U796" i="53"/>
  <c r="K795" i="53"/>
  <c r="G553" i="53"/>
  <c r="G522" i="53"/>
  <c r="AA792" i="53"/>
  <c r="G792" i="53" s="1"/>
  <c r="G519" i="53"/>
  <c r="AA789" i="53"/>
  <c r="G789" i="53" s="1"/>
  <c r="G548" i="53"/>
  <c r="S786" i="53"/>
  <c r="K785" i="53"/>
  <c r="G444" i="53"/>
  <c r="G439" i="53"/>
  <c r="L796" i="53"/>
  <c r="Z794" i="53"/>
  <c r="J792" i="53"/>
  <c r="R786" i="53"/>
  <c r="O451" i="53"/>
  <c r="O781" i="53" s="1"/>
  <c r="P757" i="53"/>
  <c r="G454" i="53"/>
  <c r="AA754" i="53"/>
  <c r="G664" i="53"/>
  <c r="G620" i="53"/>
  <c r="G582" i="53"/>
  <c r="G577" i="53"/>
  <c r="G466" i="53"/>
  <c r="AA766" i="53"/>
  <c r="G766" i="53" s="1"/>
  <c r="G731" i="53"/>
  <c r="G704" i="53"/>
  <c r="G695" i="53"/>
  <c r="G748" i="53"/>
  <c r="G477" i="53"/>
  <c r="AA777" i="53"/>
  <c r="G777" i="53" s="1"/>
  <c r="G622" i="53"/>
  <c r="G615" i="53"/>
  <c r="G744" i="53"/>
  <c r="G457" i="53"/>
  <c r="AA757" i="53"/>
  <c r="G757" i="53" s="1"/>
  <c r="G700" i="53"/>
  <c r="AA808" i="53"/>
  <c r="G808" i="53" s="1"/>
  <c r="G538" i="53"/>
  <c r="G525" i="53"/>
  <c r="AA795" i="53"/>
  <c r="I789" i="53"/>
  <c r="M758" i="53"/>
  <c r="O804" i="53"/>
  <c r="AE778" i="53"/>
  <c r="AE791" i="53"/>
  <c r="P807" i="53"/>
  <c r="U804" i="53"/>
  <c r="M803" i="53"/>
  <c r="Q435" i="53"/>
  <c r="AB804" i="53"/>
  <c r="G427" i="53"/>
  <c r="G541" i="53"/>
  <c r="AA811" i="53"/>
  <c r="G811" i="53" s="1"/>
  <c r="G563" i="53"/>
  <c r="AA802" i="53"/>
  <c r="G802" i="53" s="1"/>
  <c r="G532" i="53"/>
  <c r="R801" i="53"/>
  <c r="G503" i="53"/>
  <c r="Q763" i="53"/>
  <c r="I762" i="53"/>
  <c r="Z760" i="53"/>
  <c r="L756" i="53"/>
  <c r="AC754" i="53"/>
  <c r="G588" i="53"/>
  <c r="Q800" i="53"/>
  <c r="AC798" i="53"/>
  <c r="AA793" i="53"/>
  <c r="G793" i="53" s="1"/>
  <c r="G523" i="53"/>
  <c r="S792" i="53"/>
  <c r="S791" i="53"/>
  <c r="G549" i="53"/>
  <c r="S787" i="53"/>
  <c r="G441" i="53"/>
  <c r="AB799" i="53"/>
  <c r="AB795" i="53"/>
  <c r="Z791" i="53"/>
  <c r="R790" i="53"/>
  <c r="R787" i="53"/>
  <c r="G737" i="53"/>
  <c r="G584" i="53"/>
  <c r="G579" i="53"/>
  <c r="G732" i="53"/>
  <c r="G461" i="53"/>
  <c r="AA761" i="53"/>
  <c r="G761" i="53" s="1"/>
  <c r="G682" i="53"/>
  <c r="G680" i="53"/>
  <c r="G749" i="53"/>
  <c r="G478" i="53"/>
  <c r="AA778" i="53"/>
  <c r="G703" i="53"/>
  <c r="G624" i="53"/>
  <c r="G617" i="53"/>
  <c r="G745" i="53"/>
  <c r="AA774" i="53"/>
  <c r="G774" i="53" s="1"/>
  <c r="G474" i="53"/>
  <c r="Q765" i="53"/>
  <c r="R774" i="53"/>
  <c r="G668" i="53"/>
  <c r="AA809" i="53"/>
  <c r="G809" i="53" s="1"/>
  <c r="G539" i="53"/>
  <c r="H754" i="53"/>
  <c r="G432" i="53"/>
  <c r="W784" i="53"/>
  <c r="G451" i="53"/>
  <c r="AA800" i="53"/>
  <c r="G800" i="53" s="1"/>
  <c r="G530" i="53"/>
  <c r="R451" i="53"/>
  <c r="R781" i="53" s="1"/>
  <c r="V484" i="53"/>
  <c r="V784" i="53" s="1"/>
  <c r="G571" i="53"/>
  <c r="G533" i="53"/>
  <c r="AA803" i="53"/>
  <c r="G803" i="53" s="1"/>
  <c r="J801" i="53"/>
  <c r="G705" i="53"/>
  <c r="S759" i="53"/>
  <c r="T757" i="53"/>
  <c r="G717" i="53"/>
  <c r="L758" i="53"/>
  <c r="G611" i="53"/>
  <c r="G609" i="53"/>
  <c r="U797" i="53"/>
  <c r="G554" i="53"/>
  <c r="K791" i="53"/>
  <c r="K786" i="53"/>
  <c r="G544" i="53"/>
  <c r="AE760" i="53"/>
  <c r="G605" i="53"/>
  <c r="T798" i="53"/>
  <c r="L797" i="53"/>
  <c r="R794" i="53"/>
  <c r="J793" i="53"/>
  <c r="Z788" i="53"/>
  <c r="J786" i="53"/>
  <c r="Z784" i="53"/>
  <c r="G600" i="53"/>
  <c r="G467" i="53"/>
  <c r="AA767" i="53"/>
  <c r="G767" i="53" s="1"/>
  <c r="G684" i="53"/>
  <c r="G733" i="53"/>
  <c r="AA762" i="53"/>
  <c r="G762" i="53" s="1"/>
  <c r="G462" i="53"/>
  <c r="G675" i="53"/>
  <c r="AA779" i="53"/>
  <c r="G779" i="53" s="1"/>
  <c r="G479" i="53"/>
  <c r="G673" i="53"/>
  <c r="G671" i="53"/>
  <c r="G585" i="53"/>
  <c r="AA775" i="53"/>
  <c r="G775" i="53" s="1"/>
  <c r="G475" i="53"/>
  <c r="G713" i="53"/>
  <c r="G591" i="53"/>
  <c r="G434" i="53"/>
  <c r="G495" i="53"/>
  <c r="G499" i="53"/>
  <c r="AB565" i="53"/>
  <c r="G561" i="53"/>
  <c r="G560" i="53"/>
  <c r="S757" i="53"/>
  <c r="AA804" i="53"/>
  <c r="G804" i="53" s="1"/>
  <c r="G534" i="53"/>
  <c r="G447" i="53"/>
  <c r="G442" i="53"/>
  <c r="I763" i="53"/>
  <c r="Y761" i="53"/>
  <c r="R760" i="53"/>
  <c r="AC772" i="53"/>
  <c r="K768" i="53"/>
  <c r="G613" i="53"/>
  <c r="AC799" i="53"/>
  <c r="U798" i="53"/>
  <c r="M797" i="53"/>
  <c r="M796" i="53"/>
  <c r="G524" i="53"/>
  <c r="AA794" i="53"/>
  <c r="G794" i="53" s="1"/>
  <c r="S793" i="53"/>
  <c r="S789" i="53"/>
  <c r="S788" i="53"/>
  <c r="K787" i="53"/>
  <c r="G545" i="53"/>
  <c r="G514" i="53"/>
  <c r="AA784" i="53"/>
  <c r="G784" i="53" s="1"/>
  <c r="G443" i="53"/>
  <c r="G438" i="53"/>
  <c r="L798" i="53"/>
  <c r="T795" i="53"/>
  <c r="J794" i="53"/>
  <c r="R788" i="53"/>
  <c r="G470" i="53"/>
  <c r="AA770" i="53"/>
  <c r="G770" i="53" s="1"/>
  <c r="G683" i="53"/>
  <c r="G688" i="53"/>
  <c r="G686" i="53"/>
  <c r="G627" i="53"/>
  <c r="G581" i="53"/>
  <c r="G463" i="53"/>
  <c r="AA763" i="53"/>
  <c r="G763" i="53" s="1"/>
  <c r="G709" i="53"/>
  <c r="G677" i="53"/>
  <c r="G630" i="53"/>
  <c r="G711" i="53"/>
  <c r="G608" i="53"/>
  <c r="G587" i="53"/>
  <c r="G715" i="53"/>
  <c r="G527" i="53"/>
  <c r="AA797" i="53"/>
  <c r="G797" i="53" s="1"/>
  <c r="G526" i="53"/>
  <c r="AA796" i="53"/>
  <c r="G436" i="53"/>
  <c r="AB805" i="53"/>
  <c r="L803" i="53"/>
  <c r="G531" i="53"/>
  <c r="AA801" i="53"/>
  <c r="G801" i="53" s="1"/>
  <c r="G450" i="53"/>
  <c r="T754" i="53"/>
  <c r="AA805" i="53"/>
  <c r="G535" i="53"/>
  <c r="G564" i="53"/>
  <c r="G449" i="53"/>
  <c r="L440" i="53"/>
  <c r="L770" i="53" s="1"/>
  <c r="K759" i="53"/>
  <c r="L757" i="53"/>
  <c r="AB755" i="53"/>
  <c r="U754" i="53"/>
  <c r="G701" i="53"/>
  <c r="AC795" i="53"/>
  <c r="K792" i="53"/>
  <c r="G550" i="53"/>
  <c r="AA785" i="53"/>
  <c r="G785" i="53" s="1"/>
  <c r="G515" i="53"/>
  <c r="G445" i="53"/>
  <c r="T799" i="53"/>
  <c r="AB796" i="53"/>
  <c r="Z792" i="53"/>
  <c r="R791" i="53"/>
  <c r="Z789" i="53"/>
  <c r="J787" i="53"/>
  <c r="Z785" i="53"/>
  <c r="G25" i="53" l="1"/>
  <c r="G791" i="53"/>
  <c r="G778" i="53"/>
  <c r="G796" i="53"/>
  <c r="G795" i="53"/>
  <c r="G760" i="53"/>
  <c r="G798" i="53"/>
  <c r="G799" i="53"/>
  <c r="G772" i="53"/>
  <c r="AC565" i="53"/>
  <c r="AC505" i="53"/>
  <c r="AE565" i="53" l="1"/>
  <c r="G565" i="53" s="1"/>
  <c r="AE505" i="53"/>
  <c r="AE805" i="53" s="1"/>
  <c r="AD505" i="53"/>
  <c r="AD805" i="53" s="1"/>
  <c r="AD565" i="53"/>
  <c r="G505" i="53"/>
  <c r="AC805" i="53"/>
  <c r="G805" i="53" l="1"/>
  <c r="AF619" i="53" l="1"/>
  <c r="AF565" i="53" l="1"/>
  <c r="G154" i="53" l="1"/>
  <c r="AE424" i="53"/>
  <c r="AE694" i="53"/>
  <c r="G694" i="53" s="1"/>
  <c r="AF450" i="53"/>
  <c r="AF497" i="53"/>
  <c r="AF492" i="53"/>
  <c r="AF503" i="53"/>
  <c r="AF447" i="53"/>
  <c r="AF488" i="53"/>
  <c r="AF496" i="53"/>
  <c r="AF502" i="53"/>
  <c r="AF682" i="53"/>
  <c r="AF449" i="53"/>
  <c r="AF508" i="53" l="1"/>
  <c r="AF498" i="53"/>
  <c r="AF504" i="53"/>
  <c r="AF426" i="53"/>
  <c r="AF438" i="53"/>
  <c r="AF432" i="53"/>
  <c r="AF506" i="53"/>
  <c r="AF439" i="53"/>
  <c r="AF739" i="53"/>
  <c r="AF495" i="53"/>
  <c r="AF425" i="53"/>
  <c r="AF493" i="53"/>
  <c r="AF437" i="53"/>
  <c r="AF490" i="53"/>
  <c r="AE699" i="53"/>
  <c r="G699" i="53" s="1"/>
  <c r="AE429" i="53"/>
  <c r="G159" i="53"/>
  <c r="AF445" i="53"/>
  <c r="AF431" i="53"/>
  <c r="AF440" i="53"/>
  <c r="AF448" i="53"/>
  <c r="AF489" i="53"/>
  <c r="AF487" i="53"/>
  <c r="AF434" i="53"/>
  <c r="AF485" i="53"/>
  <c r="AF484" i="53"/>
  <c r="AF446" i="53"/>
  <c r="AF443" i="53"/>
  <c r="AF500" i="53"/>
  <c r="AF491" i="53"/>
  <c r="AF505" i="53"/>
  <c r="AF494" i="53"/>
  <c r="AF486" i="53"/>
  <c r="AE754" i="53"/>
  <c r="G754" i="53" s="1"/>
  <c r="G424" i="53"/>
  <c r="AF442" i="53"/>
  <c r="AF772" i="53" s="1"/>
  <c r="AF742" i="53"/>
  <c r="AF433" i="53"/>
  <c r="AF510" i="53"/>
  <c r="AF499" i="53"/>
  <c r="AF507" i="53"/>
  <c r="AF444" i="53"/>
  <c r="AF705" i="53"/>
  <c r="AF666" i="53"/>
  <c r="AF695" i="53"/>
  <c r="G429" i="53" l="1"/>
  <c r="AE759" i="53"/>
  <c r="G759" i="53" s="1"/>
  <c r="AF707" i="53"/>
  <c r="AF467" i="53"/>
  <c r="AF767" i="53" s="1"/>
  <c r="AF625" i="53"/>
  <c r="AF435" i="53"/>
  <c r="AF482" i="53"/>
  <c r="AF428" i="53"/>
  <c r="AF592" i="53" l="1"/>
  <c r="AF532" i="53"/>
  <c r="AF802" i="53" s="1"/>
  <c r="AF547" i="53"/>
  <c r="AF600" i="53" l="1"/>
  <c r="AF585" i="53"/>
  <c r="AF582" i="53"/>
  <c r="AF578" i="53"/>
  <c r="AF583" i="53"/>
  <c r="AF594" i="53"/>
  <c r="AF580" i="53"/>
  <c r="AF588" i="53"/>
  <c r="AF579" i="53"/>
  <c r="AF577" i="53" l="1"/>
  <c r="AF517" i="53"/>
  <c r="AF787" i="53" s="1"/>
  <c r="AF564" i="53"/>
  <c r="AF587" i="53"/>
  <c r="AF540" i="53"/>
  <c r="AF810" i="53" s="1"/>
  <c r="AF570" i="53"/>
  <c r="AF566" i="53"/>
  <c r="AF568" i="53"/>
  <c r="AF569" i="53"/>
  <c r="AF726" i="53" l="1"/>
  <c r="P721" i="53" l="1"/>
  <c r="P481" i="53"/>
  <c r="P781" i="53" s="1"/>
  <c r="N363" i="53"/>
  <c r="AF735" i="53" l="1"/>
  <c r="AF665" i="53" l="1"/>
  <c r="AF688" i="53" l="1"/>
  <c r="AF687" i="53"/>
  <c r="AF686" i="53"/>
  <c r="AF684" i="53"/>
  <c r="AF683" i="53"/>
  <c r="AF680" i="53"/>
  <c r="AF674" i="53"/>
  <c r="AF673" i="53"/>
  <c r="AF672" i="53"/>
  <c r="AF671" i="53"/>
  <c r="AF668" i="53"/>
  <c r="AF551" i="53" l="1"/>
  <c r="AF552" i="53"/>
  <c r="AF553" i="53"/>
  <c r="AF555" i="53"/>
  <c r="AF740" i="53"/>
  <c r="AF743" i="53"/>
  <c r="P601" i="53"/>
  <c r="P541" i="53"/>
  <c r="P811" i="53" s="1"/>
  <c r="AF557" i="53"/>
  <c r="AF527" i="53"/>
  <c r="AF797" i="53" s="1"/>
  <c r="AF558" i="53"/>
  <c r="AF733" i="53"/>
  <c r="AF464" i="53"/>
  <c r="AF764" i="53" s="1"/>
  <c r="AF734" i="53"/>
  <c r="AF744" i="53"/>
  <c r="AF746" i="53"/>
  <c r="AF748" i="53"/>
  <c r="AF675" i="53"/>
  <c r="AF465" i="53"/>
  <c r="AF765" i="53" s="1"/>
  <c r="AF548" i="53"/>
  <c r="AF549" i="53"/>
  <c r="AF519" i="53"/>
  <c r="AF789" i="53" s="1"/>
  <c r="AF728" i="53"/>
  <c r="AF546" i="53"/>
  <c r="T481" i="53" l="1"/>
  <c r="R243" i="53"/>
  <c r="C11" i="58"/>
  <c r="H243" i="53"/>
  <c r="N333" i="53"/>
  <c r="P333" i="53"/>
  <c r="L452" i="53"/>
  <c r="L393" i="53"/>
  <c r="V333" i="53"/>
  <c r="G7" i="58"/>
  <c r="M333" i="53"/>
  <c r="M243" i="53"/>
  <c r="P393" i="53"/>
  <c r="S512" i="53"/>
  <c r="S213" i="53"/>
  <c r="D10" i="58"/>
  <c r="I243" i="53"/>
  <c r="J333" i="53"/>
  <c r="AA393" i="53"/>
  <c r="L8" i="58"/>
  <c r="J243" i="53"/>
  <c r="T512" i="53"/>
  <c r="T213" i="53"/>
  <c r="E10" i="58"/>
  <c r="Z333" i="53"/>
  <c r="K7" i="58"/>
  <c r="I333" i="53"/>
  <c r="J363" i="53"/>
  <c r="S273" i="53"/>
  <c r="D12" i="58"/>
  <c r="O213" i="53"/>
  <c r="K213" i="53"/>
  <c r="L363" i="53"/>
  <c r="V393" i="53"/>
  <c r="G8" i="58"/>
  <c r="H363" i="53"/>
  <c r="M363" i="53"/>
  <c r="X333" i="53"/>
  <c r="I7" i="58"/>
  <c r="U512" i="53"/>
  <c r="U213" i="53"/>
  <c r="F10" i="58"/>
  <c r="L213" i="53"/>
  <c r="O393" i="53"/>
  <c r="T333" i="53"/>
  <c r="E7" i="58"/>
  <c r="H452" i="53"/>
  <c r="H393" i="53"/>
  <c r="N452" i="53"/>
  <c r="N393" i="53"/>
  <c r="N453" i="53" s="1"/>
  <c r="M452" i="53"/>
  <c r="M393" i="53"/>
  <c r="M453" i="53" s="1"/>
  <c r="M213" i="53"/>
  <c r="T273" i="53"/>
  <c r="E12" i="58"/>
  <c r="R512" i="53"/>
  <c r="R213" i="53"/>
  <c r="C10" i="58"/>
  <c r="R333" i="53"/>
  <c r="C7" i="58"/>
  <c r="N213" i="53"/>
  <c r="I452" i="53"/>
  <c r="I393" i="53"/>
  <c r="I453" i="53" s="1"/>
  <c r="L333" i="53"/>
  <c r="H273" i="53"/>
  <c r="Q213" i="53"/>
  <c r="U333" i="53"/>
  <c r="F7" i="58"/>
  <c r="M8" i="58"/>
  <c r="J512" i="53"/>
  <c r="J213" i="53"/>
  <c r="I273" i="53"/>
  <c r="R393" i="53"/>
  <c r="C8" i="58"/>
  <c r="I363" i="53"/>
  <c r="AA333" i="53"/>
  <c r="L7" i="58"/>
  <c r="U273" i="53"/>
  <c r="F12" i="58"/>
  <c r="O243" i="53"/>
  <c r="W393" i="53"/>
  <c r="H8" i="58"/>
  <c r="K363" i="53"/>
  <c r="Z393" i="53"/>
  <c r="K8" i="58"/>
  <c r="S243" i="53"/>
  <c r="D11" i="58"/>
  <c r="W333" i="53"/>
  <c r="H7" i="58"/>
  <c r="P213" i="53"/>
  <c r="Y333" i="53"/>
  <c r="J7" i="58"/>
  <c r="J452" i="53"/>
  <c r="J393" i="53"/>
  <c r="I512" i="53"/>
  <c r="I213" i="53"/>
  <c r="Y393" i="53"/>
  <c r="J8" i="58"/>
  <c r="S333" i="53"/>
  <c r="D7" i="58"/>
  <c r="K333" i="53"/>
  <c r="U243" i="53"/>
  <c r="F11" i="58"/>
  <c r="K243" i="53"/>
  <c r="R273" i="53"/>
  <c r="C12" i="58"/>
  <c r="H512" i="53"/>
  <c r="H213" i="53"/>
  <c r="Q393" i="53"/>
  <c r="T243" i="53"/>
  <c r="E11" i="58"/>
  <c r="S393" i="53"/>
  <c r="D8" i="58"/>
  <c r="H333" i="53"/>
  <c r="O333" i="53"/>
  <c r="P243" i="53"/>
  <c r="J273" i="53"/>
  <c r="N243" i="53"/>
  <c r="M7" i="58"/>
  <c r="Q333" i="53"/>
  <c r="X393" i="53"/>
  <c r="I8" i="58"/>
  <c r="T393" i="53"/>
  <c r="E8" i="58"/>
  <c r="L243" i="53"/>
  <c r="K452" i="53"/>
  <c r="K393" i="53"/>
  <c r="K453" i="53" s="1"/>
  <c r="AA213" i="53" l="1"/>
  <c r="L10" i="58"/>
  <c r="H513" i="53"/>
  <c r="AA243" i="53"/>
  <c r="L11" i="58"/>
  <c r="W273" i="53"/>
  <c r="H12" i="58"/>
  <c r="Y243" i="53"/>
  <c r="J11" i="58"/>
  <c r="V243" i="53"/>
  <c r="G11" i="58"/>
  <c r="Y273" i="53"/>
  <c r="J12" i="58"/>
  <c r="V512" i="53"/>
  <c r="G16" i="58" s="1"/>
  <c r="V213" i="53"/>
  <c r="G10" i="58"/>
  <c r="L453" i="53"/>
  <c r="Q243" i="53"/>
  <c r="I513" i="53"/>
  <c r="X512" i="53"/>
  <c r="X213" i="53"/>
  <c r="I10" i="58"/>
  <c r="Y512" i="53"/>
  <c r="Y213" i="53"/>
  <c r="J10" i="58"/>
  <c r="V273" i="53"/>
  <c r="G12" i="58"/>
  <c r="S513" i="53"/>
  <c r="X273" i="53"/>
  <c r="I12" i="58"/>
  <c r="T513" i="53"/>
  <c r="D16" i="58"/>
  <c r="J513" i="53"/>
  <c r="R513" i="53"/>
  <c r="U513" i="53"/>
  <c r="E16" i="58"/>
  <c r="J453" i="53"/>
  <c r="W243" i="53"/>
  <c r="H11" i="58"/>
  <c r="C16" i="58"/>
  <c r="H453" i="53"/>
  <c r="W512" i="53"/>
  <c r="W213" i="53"/>
  <c r="H10" i="58"/>
  <c r="AA512" i="53"/>
  <c r="Z243" i="53"/>
  <c r="K11" i="58"/>
  <c r="X243" i="53"/>
  <c r="I11" i="58"/>
  <c r="Z273" i="53"/>
  <c r="K12" i="58"/>
  <c r="Z512" i="53"/>
  <c r="Z213" i="53"/>
  <c r="K10" i="58"/>
  <c r="F16" i="58"/>
  <c r="L16" i="58" l="1"/>
  <c r="V513" i="53"/>
  <c r="W513" i="53"/>
  <c r="X513" i="53"/>
  <c r="H16" i="58"/>
  <c r="Z513" i="53"/>
  <c r="I16" i="58"/>
  <c r="M10" i="58"/>
  <c r="M12" i="58"/>
  <c r="K16" i="58"/>
  <c r="AA273" i="53"/>
  <c r="L12" i="58"/>
  <c r="Y513" i="53"/>
  <c r="U393" i="53"/>
  <c r="F8" i="58"/>
  <c r="J16" i="58"/>
  <c r="AA513" i="53" l="1"/>
  <c r="N7" i="58" l="1"/>
  <c r="M11" i="58"/>
  <c r="AB512" i="53"/>
  <c r="N10" i="58" l="1"/>
  <c r="M16" i="58"/>
  <c r="N8" i="58" l="1"/>
  <c r="N12" i="58" l="1"/>
  <c r="N11" i="58" l="1"/>
  <c r="AC512" i="53"/>
  <c r="N16" i="58" l="1"/>
  <c r="AB632" i="53" l="1"/>
  <c r="Y153" i="53"/>
  <c r="Z153" i="53"/>
  <c r="K63" i="53"/>
  <c r="N63" i="53"/>
  <c r="W153" i="53"/>
  <c r="M63" i="53"/>
  <c r="U153" i="53"/>
  <c r="AC662" i="53"/>
  <c r="L63" i="53"/>
  <c r="AB572" i="53"/>
  <c r="P63" i="53"/>
  <c r="Q63" i="53"/>
  <c r="R153" i="53"/>
  <c r="O153" i="53"/>
  <c r="AC572" i="53"/>
  <c r="Q153" i="53"/>
  <c r="X153" i="53"/>
  <c r="S153" i="53"/>
  <c r="O63" i="53"/>
  <c r="V153" i="53"/>
  <c r="AA123" i="53" l="1"/>
  <c r="AA663" i="53" s="1"/>
  <c r="AA662" i="53"/>
  <c r="Y632" i="53"/>
  <c r="Y93" i="53"/>
  <c r="Y633" i="53" s="1"/>
  <c r="L482" i="53"/>
  <c r="L3" i="53"/>
  <c r="L542" i="53"/>
  <c r="L608" i="53"/>
  <c r="L518" i="53"/>
  <c r="L788" i="53" s="1"/>
  <c r="Y33" i="53"/>
  <c r="Y573" i="53" s="1"/>
  <c r="Y572" i="53"/>
  <c r="AA63" i="53"/>
  <c r="AA603" i="53" s="1"/>
  <c r="AA602" i="53"/>
  <c r="J482" i="53"/>
  <c r="J782" i="53" s="1"/>
  <c r="J3" i="53"/>
  <c r="J542" i="53"/>
  <c r="R33" i="53"/>
  <c r="R573" i="53" s="1"/>
  <c r="R572" i="53"/>
  <c r="K608" i="53"/>
  <c r="K518" i="53"/>
  <c r="K788" i="53" s="1"/>
  <c r="K422" i="53"/>
  <c r="K752" i="53" s="1"/>
  <c r="K183" i="53"/>
  <c r="K722" i="53"/>
  <c r="Q632" i="53"/>
  <c r="Q93" i="53"/>
  <c r="Q633" i="53" s="1"/>
  <c r="W422" i="53"/>
  <c r="W183" i="53"/>
  <c r="W722" i="53"/>
  <c r="H33" i="53"/>
  <c r="H573" i="53" s="1"/>
  <c r="H572" i="53"/>
  <c r="T422" i="53"/>
  <c r="T183" i="53"/>
  <c r="T722" i="53"/>
  <c r="I422" i="53"/>
  <c r="I752" i="53" s="1"/>
  <c r="I183" i="53"/>
  <c r="I722" i="53"/>
  <c r="AA632" i="53"/>
  <c r="AA93" i="53"/>
  <c r="AA633" i="53" s="1"/>
  <c r="O422" i="53"/>
  <c r="O183" i="53"/>
  <c r="O722" i="53"/>
  <c r="M422" i="53"/>
  <c r="M752" i="53" s="1"/>
  <c r="M183" i="53"/>
  <c r="M722" i="53"/>
  <c r="K123" i="53"/>
  <c r="K663" i="53" s="1"/>
  <c r="K662" i="53"/>
  <c r="Q482" i="53"/>
  <c r="Q3" i="53"/>
  <c r="Q542" i="53"/>
  <c r="W33" i="53"/>
  <c r="W573" i="53" s="1"/>
  <c r="W572" i="53"/>
  <c r="O482" i="53"/>
  <c r="O3" i="53"/>
  <c r="O542" i="53"/>
  <c r="AA482" i="53"/>
  <c r="AA3" i="53"/>
  <c r="AA542" i="53"/>
  <c r="V123" i="53"/>
  <c r="V663" i="53" s="1"/>
  <c r="V662" i="53"/>
  <c r="X123" i="53"/>
  <c r="X663" i="53" s="1"/>
  <c r="X662" i="53"/>
  <c r="T482" i="53"/>
  <c r="T782" i="53" s="1"/>
  <c r="T3" i="53"/>
  <c r="T542" i="53"/>
  <c r="L123" i="53"/>
  <c r="L663" i="53" s="1"/>
  <c r="L662" i="53"/>
  <c r="Z123" i="53"/>
  <c r="Z663" i="53" s="1"/>
  <c r="Z662" i="53"/>
  <c r="N608" i="53"/>
  <c r="N518" i="53"/>
  <c r="N788" i="53" s="1"/>
  <c r="T33" i="53"/>
  <c r="T573" i="53" s="1"/>
  <c r="T572" i="53"/>
  <c r="X63" i="53"/>
  <c r="X603" i="53" s="1"/>
  <c r="X602" i="53"/>
  <c r="Z422" i="53"/>
  <c r="Z183" i="53"/>
  <c r="Z722" i="53"/>
  <c r="N632" i="53"/>
  <c r="N93" i="53"/>
  <c r="N633" i="53" s="1"/>
  <c r="P632" i="53"/>
  <c r="P93" i="53"/>
  <c r="P633" i="53" s="1"/>
  <c r="Q422" i="53"/>
  <c r="Q183" i="53"/>
  <c r="Q722" i="53"/>
  <c r="P123" i="53"/>
  <c r="P663" i="53" s="1"/>
  <c r="P662" i="53"/>
  <c r="Y63" i="53"/>
  <c r="Y603" i="53" s="1"/>
  <c r="Y602" i="53"/>
  <c r="N422" i="53"/>
  <c r="N752" i="53" s="1"/>
  <c r="N183" i="53"/>
  <c r="N722" i="53"/>
  <c r="P482" i="53"/>
  <c r="P3" i="53"/>
  <c r="P542" i="53"/>
  <c r="L422" i="53"/>
  <c r="L752" i="53" s="1"/>
  <c r="L183" i="53"/>
  <c r="L722" i="53"/>
  <c r="Y123" i="53"/>
  <c r="Y663" i="53" s="1"/>
  <c r="Y662" i="53"/>
  <c r="M608" i="53"/>
  <c r="M518" i="53"/>
  <c r="M788" i="53" s="1"/>
  <c r="X482" i="53"/>
  <c r="X782" i="53" s="1"/>
  <c r="X3" i="53"/>
  <c r="X542" i="53"/>
  <c r="L153" i="53"/>
  <c r="L693" i="53" s="1"/>
  <c r="L692" i="53"/>
  <c r="V33" i="53"/>
  <c r="V573" i="53" s="1"/>
  <c r="V572" i="53"/>
  <c r="S482" i="53"/>
  <c r="S782" i="53" s="1"/>
  <c r="S3" i="53"/>
  <c r="S542" i="53"/>
  <c r="O123" i="53"/>
  <c r="O663" i="53" s="1"/>
  <c r="O662" i="53"/>
  <c r="L632" i="53"/>
  <c r="L93" i="53"/>
  <c r="L633" i="53" s="1"/>
  <c r="H63" i="53"/>
  <c r="H603" i="53" s="1"/>
  <c r="H602" i="53"/>
  <c r="AC722" i="53"/>
  <c r="H632" i="53"/>
  <c r="H93" i="53"/>
  <c r="H633" i="53" s="1"/>
  <c r="AB542" i="53"/>
  <c r="X33" i="53"/>
  <c r="X573" i="53" s="1"/>
  <c r="X572" i="53"/>
  <c r="O33" i="53"/>
  <c r="O573" i="53" s="1"/>
  <c r="O572" i="53"/>
  <c r="AC632" i="53"/>
  <c r="P183" i="53"/>
  <c r="P722" i="53"/>
  <c r="K482" i="53"/>
  <c r="K3" i="53"/>
  <c r="K542" i="53"/>
  <c r="H482" i="53"/>
  <c r="H782" i="53" s="1"/>
  <c r="H3" i="53"/>
  <c r="H542" i="53"/>
  <c r="U63" i="53"/>
  <c r="U603" i="53" s="1"/>
  <c r="U602" i="53"/>
  <c r="I482" i="53"/>
  <c r="I782" i="53" s="1"/>
  <c r="I3" i="53"/>
  <c r="I542" i="53"/>
  <c r="Z33" i="53"/>
  <c r="Z573" i="53" s="1"/>
  <c r="Z572" i="53"/>
  <c r="J632" i="53"/>
  <c r="J93" i="53"/>
  <c r="J633" i="53" s="1"/>
  <c r="V482" i="53"/>
  <c r="V782" i="53" s="1"/>
  <c r="V3" i="53"/>
  <c r="V542" i="53"/>
  <c r="S123" i="53"/>
  <c r="S663" i="53" s="1"/>
  <c r="S662" i="53"/>
  <c r="T123" i="53"/>
  <c r="T663" i="53" s="1"/>
  <c r="T662" i="53"/>
  <c r="Y482" i="53"/>
  <c r="Y782" i="53" s="1"/>
  <c r="Y3" i="53"/>
  <c r="Y542" i="53"/>
  <c r="W482" i="53"/>
  <c r="W782" i="53" s="1"/>
  <c r="W3" i="53"/>
  <c r="W542" i="53"/>
  <c r="Y422" i="53"/>
  <c r="Y183" i="53"/>
  <c r="Y722" i="53"/>
  <c r="J123" i="53"/>
  <c r="J663" i="53" s="1"/>
  <c r="J662" i="53"/>
  <c r="M632" i="53"/>
  <c r="M93" i="53"/>
  <c r="M633" i="53" s="1"/>
  <c r="X632" i="53"/>
  <c r="X93" i="53"/>
  <c r="X633" i="53" s="1"/>
  <c r="M33" i="53"/>
  <c r="M573" i="53" s="1"/>
  <c r="M572" i="53"/>
  <c r="Q123" i="53"/>
  <c r="Q663" i="53" s="1"/>
  <c r="Q662" i="53"/>
  <c r="S632" i="53"/>
  <c r="S93" i="53"/>
  <c r="S633" i="53" s="1"/>
  <c r="K153" i="53"/>
  <c r="K693" i="53" s="1"/>
  <c r="K692" i="53"/>
  <c r="J63" i="53"/>
  <c r="J603" i="53" s="1"/>
  <c r="J602" i="53"/>
  <c r="N153" i="53"/>
  <c r="N693" i="53" s="1"/>
  <c r="N692" i="53"/>
  <c r="N123" i="53"/>
  <c r="N663" i="53" s="1"/>
  <c r="N662" i="53"/>
  <c r="V632" i="53"/>
  <c r="V93" i="53"/>
  <c r="V633" i="53" s="1"/>
  <c r="I63" i="53"/>
  <c r="I603" i="53" s="1"/>
  <c r="I602" i="53"/>
  <c r="R422" i="53"/>
  <c r="R183" i="53"/>
  <c r="R722" i="53"/>
  <c r="V422" i="53"/>
  <c r="V183" i="53"/>
  <c r="V722" i="53"/>
  <c r="O632" i="53"/>
  <c r="O93" i="53"/>
  <c r="O633" i="53" s="1"/>
  <c r="M153" i="53"/>
  <c r="M693" i="53" s="1"/>
  <c r="M692" i="53"/>
  <c r="K632" i="53"/>
  <c r="K93" i="53"/>
  <c r="K633" i="53" s="1"/>
  <c r="Z63" i="53"/>
  <c r="Z603" i="53" s="1"/>
  <c r="Z602" i="53"/>
  <c r="N482" i="53"/>
  <c r="N3" i="53"/>
  <c r="N542" i="53"/>
  <c r="J153" i="53"/>
  <c r="J693" i="53" s="1"/>
  <c r="J692" i="53"/>
  <c r="I153" i="53"/>
  <c r="I693" i="53" s="1"/>
  <c r="I692" i="53"/>
  <c r="U422" i="53"/>
  <c r="U183" i="53"/>
  <c r="U722" i="53"/>
  <c r="AA33" i="53"/>
  <c r="AA573" i="53" s="1"/>
  <c r="AA572" i="53"/>
  <c r="W63" i="53"/>
  <c r="W603" i="53" s="1"/>
  <c r="W602" i="53"/>
  <c r="Z482" i="53"/>
  <c r="Z782" i="53" s="1"/>
  <c r="Z3" i="53"/>
  <c r="Z542" i="53"/>
  <c r="N33" i="53"/>
  <c r="N573" i="53" s="1"/>
  <c r="N572" i="53"/>
  <c r="S422" i="53"/>
  <c r="S183" i="53"/>
  <c r="S722" i="53"/>
  <c r="T632" i="53"/>
  <c r="T93" i="53"/>
  <c r="T633" i="53" s="1"/>
  <c r="L33" i="53"/>
  <c r="L573" i="53" s="1"/>
  <c r="L572" i="53"/>
  <c r="J422" i="53"/>
  <c r="J752" i="53" s="1"/>
  <c r="J183" i="53"/>
  <c r="J722" i="53"/>
  <c r="X422" i="53"/>
  <c r="X183" i="53"/>
  <c r="X722" i="53"/>
  <c r="V63" i="53"/>
  <c r="V603" i="53" s="1"/>
  <c r="V602" i="53"/>
  <c r="T63" i="53"/>
  <c r="T603" i="53" s="1"/>
  <c r="T602" i="53"/>
  <c r="AB662" i="53"/>
  <c r="M123" i="53"/>
  <c r="M663" i="53" s="1"/>
  <c r="M662" i="53"/>
  <c r="R63" i="53"/>
  <c r="R603" i="53" s="1"/>
  <c r="R602" i="53"/>
  <c r="U632" i="53"/>
  <c r="U93" i="53"/>
  <c r="U633" i="53" s="1"/>
  <c r="P33" i="53"/>
  <c r="P573" i="53" s="1"/>
  <c r="P572" i="53"/>
  <c r="H422" i="53"/>
  <c r="H752" i="53" s="1"/>
  <c r="H183" i="53"/>
  <c r="H722" i="53"/>
  <c r="J33" i="53"/>
  <c r="J573" i="53" s="1"/>
  <c r="J572" i="53"/>
  <c r="AA422" i="53"/>
  <c r="AA183" i="53"/>
  <c r="AA722" i="53"/>
  <c r="S33" i="53"/>
  <c r="S573" i="53" s="1"/>
  <c r="S572" i="53"/>
  <c r="W123" i="53"/>
  <c r="W663" i="53" s="1"/>
  <c r="W662" i="53"/>
  <c r="H123" i="53"/>
  <c r="H663" i="53" s="1"/>
  <c r="H662" i="53"/>
  <c r="W632" i="53"/>
  <c r="W93" i="53"/>
  <c r="W633" i="53" s="1"/>
  <c r="R123" i="53"/>
  <c r="R663" i="53" s="1"/>
  <c r="R662" i="53"/>
  <c r="U123" i="53"/>
  <c r="U663" i="53" s="1"/>
  <c r="U662" i="53"/>
  <c r="S63" i="53"/>
  <c r="S603" i="53" s="1"/>
  <c r="S602" i="53"/>
  <c r="AA153" i="53"/>
  <c r="I632" i="53"/>
  <c r="I93" i="53"/>
  <c r="I633" i="53" s="1"/>
  <c r="M482" i="53"/>
  <c r="M3" i="53"/>
  <c r="M542" i="53"/>
  <c r="K33" i="53"/>
  <c r="K573" i="53" s="1"/>
  <c r="K572" i="53"/>
  <c r="H153" i="53"/>
  <c r="H693" i="53" s="1"/>
  <c r="H692" i="53"/>
  <c r="Z632" i="53"/>
  <c r="Z93" i="53"/>
  <c r="Z633" i="53" s="1"/>
  <c r="I123" i="53"/>
  <c r="I663" i="53" s="1"/>
  <c r="I662" i="53"/>
  <c r="R632" i="53"/>
  <c r="R93" i="53"/>
  <c r="R633" i="53" s="1"/>
  <c r="U482" i="53"/>
  <c r="U782" i="53" s="1"/>
  <c r="U3" i="53"/>
  <c r="U542" i="53"/>
  <c r="AB722" i="53"/>
  <c r="U33" i="53"/>
  <c r="U573" i="53" s="1"/>
  <c r="U572" i="53"/>
  <c r="Q33" i="53"/>
  <c r="Q573" i="53" s="1"/>
  <c r="Q572" i="53"/>
  <c r="I33" i="53"/>
  <c r="I573" i="53" s="1"/>
  <c r="I572" i="53"/>
  <c r="AC542" i="53"/>
  <c r="AF576" i="53"/>
  <c r="AB422" i="53"/>
  <c r="AB602" i="53"/>
  <c r="P153" i="53"/>
  <c r="U483" i="53" l="1"/>
  <c r="U783" i="53" s="1"/>
  <c r="U543" i="53"/>
  <c r="V483" i="53"/>
  <c r="V783" i="53" s="1"/>
  <c r="V543" i="53"/>
  <c r="R497" i="53"/>
  <c r="R797" i="53" s="1"/>
  <c r="R557" i="53"/>
  <c r="N723" i="53"/>
  <c r="N423" i="53"/>
  <c r="N753" i="53" s="1"/>
  <c r="J483" i="53"/>
  <c r="J783" i="53" s="1"/>
  <c r="J543" i="53"/>
  <c r="H423" i="53"/>
  <c r="H753" i="53" s="1"/>
  <c r="H723" i="53"/>
  <c r="Z483" i="53"/>
  <c r="Z783" i="53" s="1"/>
  <c r="Z543" i="53"/>
  <c r="U723" i="53"/>
  <c r="U423" i="53"/>
  <c r="N483" i="53"/>
  <c r="N543" i="53"/>
  <c r="Y483" i="53"/>
  <c r="Y783" i="53" s="1"/>
  <c r="Y543" i="53"/>
  <c r="K483" i="53"/>
  <c r="K543" i="53"/>
  <c r="R482" i="53"/>
  <c r="R782" i="53" s="1"/>
  <c r="R3" i="53"/>
  <c r="R542" i="53"/>
  <c r="K723" i="53"/>
  <c r="K423" i="53"/>
  <c r="K753" i="53" s="1"/>
  <c r="L483" i="53"/>
  <c r="L543" i="53"/>
  <c r="L602" i="53"/>
  <c r="L273" i="53"/>
  <c r="L512" i="53"/>
  <c r="L782" i="53" s="1"/>
  <c r="AF595" i="53"/>
  <c r="AF535" i="53"/>
  <c r="AF805" i="53" s="1"/>
  <c r="AF596" i="53"/>
  <c r="AF536" i="53"/>
  <c r="AF806" i="53" s="1"/>
  <c r="X723" i="53"/>
  <c r="X423" i="53"/>
  <c r="S483" i="53"/>
  <c r="S783" i="53" s="1"/>
  <c r="S543" i="53"/>
  <c r="L723" i="53"/>
  <c r="L423" i="53"/>
  <c r="L753" i="53" s="1"/>
  <c r="O483" i="53"/>
  <c r="O543" i="53"/>
  <c r="M602" i="53"/>
  <c r="M273" i="53"/>
  <c r="M512" i="53"/>
  <c r="M782" i="53" s="1"/>
  <c r="AA423" i="53"/>
  <c r="AA723" i="53"/>
  <c r="Y423" i="53"/>
  <c r="Y723" i="53"/>
  <c r="O608" i="53"/>
  <c r="O518" i="53"/>
  <c r="O788" i="53" s="1"/>
  <c r="X483" i="53"/>
  <c r="X783" i="53" s="1"/>
  <c r="X543" i="53"/>
  <c r="T451" i="53"/>
  <c r="T781" i="53" s="1"/>
  <c r="T721" i="53"/>
  <c r="S723" i="53"/>
  <c r="S423" i="53"/>
  <c r="V723" i="53"/>
  <c r="V423" i="53"/>
  <c r="P723" i="53"/>
  <c r="P423" i="53"/>
  <c r="M723" i="53"/>
  <c r="M423" i="53"/>
  <c r="M753" i="53" s="1"/>
  <c r="I723" i="53"/>
  <c r="I423" i="53"/>
  <c r="I753" i="53" s="1"/>
  <c r="W723" i="53"/>
  <c r="W423" i="53"/>
  <c r="AF560" i="53"/>
  <c r="M483" i="53"/>
  <c r="M543" i="53"/>
  <c r="J723" i="53"/>
  <c r="J423" i="53"/>
  <c r="J753" i="53" s="1"/>
  <c r="P422" i="53"/>
  <c r="AB482" i="53"/>
  <c r="AB782" i="53" s="1"/>
  <c r="P483" i="53"/>
  <c r="P543" i="53"/>
  <c r="T483" i="53"/>
  <c r="T783" i="53" s="1"/>
  <c r="T543" i="53"/>
  <c r="N602" i="53"/>
  <c r="N273" i="53"/>
  <c r="N512" i="53"/>
  <c r="N782" i="53" s="1"/>
  <c r="W483" i="53"/>
  <c r="W783" i="53" s="1"/>
  <c r="W543" i="53"/>
  <c r="H483" i="53"/>
  <c r="H783" i="53" s="1"/>
  <c r="H543" i="53"/>
  <c r="Z423" i="53"/>
  <c r="Z723" i="53"/>
  <c r="AA483" i="53"/>
  <c r="AA783" i="53" s="1"/>
  <c r="AA543" i="53"/>
  <c r="K602" i="53"/>
  <c r="K273" i="53"/>
  <c r="K512" i="53"/>
  <c r="K782" i="53" s="1"/>
  <c r="AF599" i="53"/>
  <c r="AF539" i="53"/>
  <c r="AF809" i="53" s="1"/>
  <c r="T153" i="53"/>
  <c r="R723" i="53"/>
  <c r="R423" i="53"/>
  <c r="I483" i="53"/>
  <c r="I783" i="53" s="1"/>
  <c r="I543" i="53"/>
  <c r="Q723" i="53"/>
  <c r="Q423" i="53"/>
  <c r="AA782" i="53"/>
  <c r="Q483" i="53"/>
  <c r="Q543" i="53"/>
  <c r="O723" i="53"/>
  <c r="O423" i="53"/>
  <c r="T723" i="53"/>
  <c r="T423" i="53"/>
  <c r="AF615" i="53" l="1"/>
  <c r="AF525" i="53"/>
  <c r="AF795" i="53" s="1"/>
  <c r="N513" i="53"/>
  <c r="N783" i="53" s="1"/>
  <c r="N603" i="53"/>
  <c r="R483" i="53"/>
  <c r="R783" i="53" s="1"/>
  <c r="R543" i="53"/>
  <c r="AF606" i="53"/>
  <c r="AF516" i="53"/>
  <c r="AF786" i="53" s="1"/>
  <c r="L513" i="53"/>
  <c r="L783" i="53" s="1"/>
  <c r="L603" i="53"/>
  <c r="AE662" i="53"/>
  <c r="P7" i="58"/>
  <c r="AF544" i="53"/>
  <c r="K513" i="53"/>
  <c r="K783" i="53" s="1"/>
  <c r="K603" i="53"/>
  <c r="AF720" i="53"/>
  <c r="AF480" i="53"/>
  <c r="AF780" i="53" s="1"/>
  <c r="M513" i="53"/>
  <c r="M783" i="53" s="1"/>
  <c r="M603" i="53"/>
  <c r="O602" i="53"/>
  <c r="O273" i="53"/>
  <c r="O512" i="53"/>
  <c r="O782" i="53" s="1"/>
  <c r="Q608" i="53"/>
  <c r="Q518" i="53"/>
  <c r="Q788" i="53" s="1"/>
  <c r="G122" i="53"/>
  <c r="G182" i="53" l="1"/>
  <c r="O513" i="53"/>
  <c r="O783" i="53" s="1"/>
  <c r="O603" i="53"/>
  <c r="P608" i="53"/>
  <c r="P518" i="53"/>
  <c r="P788" i="53" s="1"/>
  <c r="Q602" i="53"/>
  <c r="Q273" i="53"/>
  <c r="Q512" i="53"/>
  <c r="Q782" i="53" s="1"/>
  <c r="AD722" i="53" l="1"/>
  <c r="O8" i="58"/>
  <c r="AD662" i="53"/>
  <c r="G662" i="53" s="1"/>
  <c r="O7" i="58"/>
  <c r="G332" i="53"/>
  <c r="S7" i="58" s="1"/>
  <c r="Q513" i="53"/>
  <c r="Q783" i="53" s="1"/>
  <c r="Q603" i="53"/>
  <c r="P602" i="53"/>
  <c r="P273" i="53"/>
  <c r="P512" i="53"/>
  <c r="P782" i="53" s="1"/>
  <c r="P513" i="53" l="1"/>
  <c r="P783" i="53" s="1"/>
  <c r="P603" i="53"/>
  <c r="AD632" i="53" l="1"/>
  <c r="AD542" i="53" l="1"/>
  <c r="O10" i="58"/>
  <c r="G62" i="53" l="1"/>
  <c r="AD482" i="53"/>
  <c r="AC602" i="53"/>
  <c r="AC482" i="53"/>
  <c r="AC782" i="53" l="1"/>
  <c r="AE632" i="53" l="1"/>
  <c r="G632" i="53" s="1"/>
  <c r="G92" i="53"/>
  <c r="AC422" i="53" l="1"/>
  <c r="AD422" i="53" l="1"/>
  <c r="AD572" i="53" l="1"/>
  <c r="O11" i="58"/>
  <c r="AA692" i="53" l="1"/>
  <c r="AA363" i="53"/>
  <c r="L9" i="58"/>
  <c r="L17" i="58" s="1"/>
  <c r="AA452" i="53"/>
  <c r="AB692" i="53"/>
  <c r="M9" i="58"/>
  <c r="M17" i="58" s="1"/>
  <c r="AB452" i="53"/>
  <c r="Z692" i="53"/>
  <c r="Z363" i="53"/>
  <c r="K9" i="58"/>
  <c r="K17" i="58" s="1"/>
  <c r="Z452" i="53"/>
  <c r="Q692" i="53"/>
  <c r="Q363" i="53"/>
  <c r="Q452" i="53"/>
  <c r="Q752" i="53" s="1"/>
  <c r="P692" i="53"/>
  <c r="P363" i="53"/>
  <c r="P452" i="53"/>
  <c r="P752" i="53" s="1"/>
  <c r="Y692" i="53"/>
  <c r="Y363" i="53"/>
  <c r="J9" i="58"/>
  <c r="J17" i="58" s="1"/>
  <c r="Y452" i="53"/>
  <c r="AC692" i="53"/>
  <c r="N9" i="58"/>
  <c r="N17" i="58" s="1"/>
  <c r="AC452" i="53"/>
  <c r="W692" i="53"/>
  <c r="W363" i="53"/>
  <c r="H9" i="58"/>
  <c r="H17" i="58" s="1"/>
  <c r="W452" i="53"/>
  <c r="Y693" i="53" l="1"/>
  <c r="Y453" i="53"/>
  <c r="Y753" i="53" s="1"/>
  <c r="W693" i="53"/>
  <c r="W453" i="53"/>
  <c r="W753" i="53" s="1"/>
  <c r="AA752" i="53"/>
  <c r="L14" i="58"/>
  <c r="AB752" i="53"/>
  <c r="M14" i="58"/>
  <c r="X692" i="53"/>
  <c r="X363" i="53"/>
  <c r="I9" i="58"/>
  <c r="I17" i="58" s="1"/>
  <c r="X452" i="53"/>
  <c r="Q693" i="53"/>
  <c r="Q453" i="53"/>
  <c r="Q753" i="53" s="1"/>
  <c r="AC752" i="53"/>
  <c r="N14" i="58"/>
  <c r="R692" i="53"/>
  <c r="R363" i="53"/>
  <c r="C9" i="58"/>
  <c r="C17" i="58" s="1"/>
  <c r="R452" i="53"/>
  <c r="AA693" i="53"/>
  <c r="AA453" i="53"/>
  <c r="AA753" i="53" s="1"/>
  <c r="Z752" i="53"/>
  <c r="K14" i="58"/>
  <c r="U692" i="53"/>
  <c r="U363" i="53"/>
  <c r="F9" i="58"/>
  <c r="F17" i="58" s="1"/>
  <c r="U452" i="53"/>
  <c r="V692" i="53"/>
  <c r="V363" i="53"/>
  <c r="G9" i="58"/>
  <c r="G17" i="58" s="1"/>
  <c r="V452" i="53"/>
  <c r="P693" i="53"/>
  <c r="P453" i="53"/>
  <c r="P753" i="53" s="1"/>
  <c r="Y752" i="53"/>
  <c r="J14" i="58"/>
  <c r="Z693" i="53"/>
  <c r="Z453" i="53"/>
  <c r="Z753" i="53" s="1"/>
  <c r="S692" i="53"/>
  <c r="S363" i="53"/>
  <c r="D9" i="58"/>
  <c r="D17" i="58" s="1"/>
  <c r="S452" i="53"/>
  <c r="W752" i="53"/>
  <c r="H14" i="58"/>
  <c r="T692" i="53"/>
  <c r="E9" i="58"/>
  <c r="E17" i="58" s="1"/>
  <c r="T363" i="53"/>
  <c r="T452" i="53"/>
  <c r="O692" i="53"/>
  <c r="O363" i="53"/>
  <c r="O452" i="53"/>
  <c r="O752" i="53" s="1"/>
  <c r="V693" i="53" l="1"/>
  <c r="V453" i="53"/>
  <c r="V753" i="53" s="1"/>
  <c r="U752" i="53"/>
  <c r="F14" i="58"/>
  <c r="R752" i="53"/>
  <c r="C14" i="58"/>
  <c r="X752" i="53"/>
  <c r="I14" i="58"/>
  <c r="O693" i="53"/>
  <c r="O453" i="53"/>
  <c r="O753" i="53" s="1"/>
  <c r="S752" i="53"/>
  <c r="D14" i="58"/>
  <c r="U693" i="53"/>
  <c r="U453" i="53"/>
  <c r="U753" i="53" s="1"/>
  <c r="R693" i="53"/>
  <c r="R453" i="53"/>
  <c r="R753" i="53" s="1"/>
  <c r="X693" i="53"/>
  <c r="X453" i="53"/>
  <c r="X753" i="53" s="1"/>
  <c r="T752" i="53"/>
  <c r="E14" i="58"/>
  <c r="S693" i="53"/>
  <c r="S453" i="53"/>
  <c r="S753" i="53" s="1"/>
  <c r="V752" i="53"/>
  <c r="G14" i="58"/>
  <c r="T693" i="53"/>
  <c r="T453" i="53"/>
  <c r="T753" i="53" s="1"/>
  <c r="AD692" i="53" l="1"/>
  <c r="O9" i="58"/>
  <c r="AD452" i="53"/>
  <c r="AD752" i="53" l="1"/>
  <c r="O14" i="58"/>
  <c r="AE722" i="53" l="1"/>
  <c r="G722" i="53" s="1"/>
  <c r="P8" i="58"/>
  <c r="G392" i="53"/>
  <c r="S8" i="58" s="1"/>
  <c r="AD602" i="53" l="1"/>
  <c r="O12" i="58"/>
  <c r="O17" i="58" s="1"/>
  <c r="AD512" i="53"/>
  <c r="AD782" i="53" l="1"/>
  <c r="O16" i="58"/>
  <c r="G32" i="53" l="1"/>
  <c r="AE482" i="53" l="1"/>
  <c r="G482" i="53" s="1"/>
  <c r="G2" i="53"/>
  <c r="AE542" i="53" l="1"/>
  <c r="G542" i="53" s="1"/>
  <c r="P10" i="58"/>
  <c r="G212" i="53"/>
  <c r="S10" i="58" s="1"/>
  <c r="AF429" i="53" l="1"/>
  <c r="AF593" i="53" l="1"/>
  <c r="AF581" i="53"/>
  <c r="AF586" i="53"/>
  <c r="AF590" i="53"/>
  <c r="AF584" i="53"/>
  <c r="AF589" i="53" l="1"/>
  <c r="AF559" i="53"/>
  <c r="AF574" i="53" l="1"/>
  <c r="AF514" i="53"/>
  <c r="AF784" i="53" s="1"/>
  <c r="AF567" i="53"/>
  <c r="AF537" i="53"/>
  <c r="AF807" i="53" s="1"/>
  <c r="AF520" i="53"/>
  <c r="AF790" i="53" s="1"/>
  <c r="AF550" i="53"/>
  <c r="AF524" i="53"/>
  <c r="AF794" i="53" s="1"/>
  <c r="AF554" i="53"/>
  <c r="AF556" i="53"/>
  <c r="AF526" i="53"/>
  <c r="AF796" i="53" s="1"/>
  <c r="AF545" i="53"/>
  <c r="AF515" i="53"/>
  <c r="AF785" i="53" s="1"/>
  <c r="AF563" i="53"/>
  <c r="AF529" i="53"/>
  <c r="AF799" i="53" s="1"/>
  <c r="AF542" i="53" l="1"/>
  <c r="Q10" i="58"/>
  <c r="T10" i="58" s="1"/>
  <c r="AF598" i="53"/>
  <c r="AE572" i="53" l="1"/>
  <c r="G572" i="53" s="1"/>
  <c r="P11" i="58"/>
  <c r="G242" i="53"/>
  <c r="S11" i="58" s="1"/>
  <c r="AF572" i="53" l="1"/>
  <c r="Q11" i="58"/>
  <c r="T11" i="58" s="1"/>
  <c r="G272" i="53" l="1"/>
  <c r="S12" i="58" s="1"/>
  <c r="AE602" i="53"/>
  <c r="G602" i="53" s="1"/>
  <c r="P12" i="58"/>
  <c r="AE512" i="53"/>
  <c r="AE782" i="53" l="1"/>
  <c r="G782" i="53" s="1"/>
  <c r="P16" i="58"/>
  <c r="G512" i="53"/>
  <c r="S16" i="58" s="1"/>
  <c r="P9" i="58" l="1"/>
  <c r="P17" i="58" s="1"/>
  <c r="G362" i="53"/>
  <c r="S9" i="58" s="1"/>
  <c r="AE452" i="53"/>
  <c r="P14" i="58" l="1"/>
  <c r="G452" i="53"/>
  <c r="S14" i="58" s="1"/>
  <c r="AE422" i="53" l="1"/>
  <c r="G152" i="53"/>
  <c r="AE692" i="53"/>
  <c r="G692" i="53" s="1"/>
  <c r="AF708" i="53"/>
  <c r="AF702" i="53"/>
  <c r="AF624" i="53" l="1"/>
  <c r="AF534" i="53"/>
  <c r="AF804" i="53" s="1"/>
  <c r="AF699" i="53"/>
  <c r="AF459" i="53"/>
  <c r="AF759" i="53" s="1"/>
  <c r="AF613" i="53"/>
  <c r="AF523" i="53"/>
  <c r="AF793" i="53" s="1"/>
  <c r="AF716" i="53"/>
  <c r="AF476" i="53"/>
  <c r="AF776" i="53" s="1"/>
  <c r="AF679" i="53"/>
  <c r="AF469" i="53"/>
  <c r="AF769" i="53" s="1"/>
  <c r="AF612" i="53"/>
  <c r="AF522" i="53"/>
  <c r="AF792" i="53" s="1"/>
  <c r="AF698" i="53"/>
  <c r="AF458" i="53"/>
  <c r="AF758" i="53" s="1"/>
  <c r="AF608" i="53"/>
  <c r="AF518" i="53"/>
  <c r="AF788" i="53" s="1"/>
  <c r="AF685" i="53"/>
  <c r="AF475" i="53"/>
  <c r="AF775" i="53" s="1"/>
  <c r="AF714" i="53"/>
  <c r="AF474" i="53"/>
  <c r="AF774" i="53" s="1"/>
  <c r="AF710" i="53"/>
  <c r="AF470" i="53"/>
  <c r="AF770" i="53" s="1"/>
  <c r="AF703" i="53"/>
  <c r="AF463" i="53"/>
  <c r="AF763" i="53" s="1"/>
  <c r="AF623" i="53"/>
  <c r="AF533" i="53"/>
  <c r="AF803" i="53" s="1"/>
  <c r="AF620" i="53"/>
  <c r="AF530" i="53"/>
  <c r="AF800" i="53" s="1"/>
  <c r="AF719" i="53"/>
  <c r="AF479" i="53"/>
  <c r="AF779" i="53" s="1"/>
  <c r="G422" i="53"/>
  <c r="AE752" i="53"/>
  <c r="G752" i="53" s="1"/>
  <c r="AF696" i="53"/>
  <c r="AF456" i="53"/>
  <c r="AF756" i="53" s="1"/>
  <c r="AF424" i="53"/>
  <c r="AF754" i="53" s="1"/>
  <c r="AF694" i="53"/>
  <c r="AF618" i="53"/>
  <c r="AF528" i="53"/>
  <c r="AF798" i="53" s="1"/>
  <c r="AF713" i="53"/>
  <c r="AF473" i="53"/>
  <c r="AF773" i="53" s="1"/>
  <c r="AF611" i="53" l="1"/>
  <c r="AF521" i="53"/>
  <c r="AF791" i="53" s="1"/>
  <c r="AF628" i="53"/>
  <c r="AF538" i="53"/>
  <c r="AF808" i="53" s="1"/>
  <c r="AF718" i="53"/>
  <c r="AF478" i="53"/>
  <c r="AF778" i="53" s="1"/>
  <c r="AF602" i="53" l="1"/>
  <c r="Q12" i="58"/>
  <c r="T12" i="58" s="1"/>
  <c r="AF512" i="53"/>
  <c r="AF692" i="53"/>
  <c r="Q9" i="58"/>
  <c r="T9" i="58" s="1"/>
  <c r="Q7" i="58"/>
  <c r="T7" i="58" l="1"/>
  <c r="AF782" i="53"/>
  <c r="Q16" i="58"/>
  <c r="T16" i="58" s="1"/>
  <c r="AF747" i="53" l="1"/>
  <c r="AF477" i="53"/>
  <c r="AF777" i="53" s="1"/>
  <c r="AF732" i="53" l="1"/>
  <c r="AF462" i="53"/>
  <c r="AF762" i="53" s="1"/>
  <c r="AF455" i="53"/>
  <c r="AF755" i="53" s="1"/>
  <c r="AF725" i="53"/>
  <c r="AF662" i="53"/>
  <c r="AF461" i="53"/>
  <c r="AF761" i="53" s="1"/>
  <c r="AF731" i="53"/>
  <c r="AF468" i="53" l="1"/>
  <c r="AF768" i="53" s="1"/>
  <c r="AF738" i="53"/>
  <c r="AF452" i="53" l="1"/>
  <c r="Q14" i="58" s="1"/>
  <c r="T14" i="58" s="1"/>
  <c r="AF722" i="53"/>
  <c r="Q8" i="58"/>
  <c r="T8" i="58" l="1"/>
  <c r="Q17" i="58"/>
  <c r="AF632" i="53" l="1"/>
  <c r="AF422" i="53"/>
  <c r="AF752" i="53" s="1"/>
</calcChain>
</file>

<file path=xl/sharedStrings.xml><?xml version="1.0" encoding="utf-8"?>
<sst xmlns="http://schemas.openxmlformats.org/spreadsheetml/2006/main" count="2605" uniqueCount="161">
  <si>
    <t>be</t>
  </si>
  <si>
    <t>bg</t>
  </si>
  <si>
    <t>cz</t>
  </si>
  <si>
    <t>dk</t>
  </si>
  <si>
    <t>de</t>
  </si>
  <si>
    <t>ee</t>
  </si>
  <si>
    <t>ie</t>
  </si>
  <si>
    <t>es</t>
  </si>
  <si>
    <t>fr</t>
  </si>
  <si>
    <t>France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</si>
  <si>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</si>
  <si>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</si>
  <si>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</si>
  <si>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</si>
  <si>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</si>
  <si>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</si>
  <si>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</si>
  <si>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</si>
  <si>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</si>
  <si>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</si>
  <si>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</si>
  <si>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Portugal</t>
  </si>
  <si>
    <t>ro</t>
  </si>
  <si>
    <t>si</t>
  </si>
  <si>
    <t>sk</t>
  </si>
  <si>
    <t>fi</t>
  </si>
  <si>
    <t>se</t>
  </si>
  <si>
    <t>uk</t>
  </si>
  <si>
    <t>Area</t>
  </si>
  <si>
    <t>Production</t>
  </si>
  <si>
    <t>Total oilseeds</t>
  </si>
  <si>
    <t>Total protein crops</t>
  </si>
  <si>
    <t>hr</t>
  </si>
  <si>
    <t>Croatia</t>
  </si>
  <si>
    <t>EU-28</t>
  </si>
  <si>
    <t>European Union (28 States)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</si>
  <si>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</si>
  <si>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</si>
  <si>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</si>
  <si>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</si>
  <si>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</si>
  <si>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</si>
  <si>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</si>
  <si>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</si>
  <si>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</si>
  <si>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</si>
  <si>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</si>
  <si>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</si>
  <si>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</si>
  <si>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</si>
  <si>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</si>
  <si>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</si>
  <si>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</si>
  <si>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</si>
  <si>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</si>
  <si>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</si>
  <si>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</si>
  <si>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</si>
  <si>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</si>
  <si>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</si>
  <si>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</si>
  <si>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trimavg</t>
  </si>
  <si>
    <t>Type</t>
  </si>
  <si>
    <t>Product</t>
  </si>
  <si>
    <t>MS</t>
  </si>
  <si>
    <t>Member State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</si>
  <si>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</si>
  <si>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</si>
  <si>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</si>
  <si>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</si>
  <si>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</si>
  <si>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</si>
  <si>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</si>
  <si>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</si>
  <si>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</si>
  <si>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</si>
  <si>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</si>
  <si>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</si>
  <si>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</si>
  <si>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</si>
  <si>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</si>
  <si>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</si>
  <si>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</si>
  <si>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</si>
  <si>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selection</t>
  </si>
  <si>
    <t>or_product</t>
  </si>
  <si>
    <t>Member state</t>
  </si>
  <si>
    <t>or_Member State</t>
  </si>
  <si>
    <t>Select crops &gt;&gt;&gt;</t>
  </si>
  <si>
    <t>&lt;&lt;&lt;&lt; Select from dropdown list</t>
  </si>
  <si>
    <t>GEO:</t>
  </si>
  <si>
    <t>5-Year TrimAvg</t>
  </si>
  <si>
    <t>Field peas</t>
  </si>
  <si>
    <t>Broad and field beans (fèves et féveroles)</t>
  </si>
  <si>
    <t>Lupins</t>
  </si>
  <si>
    <t>Rape and turnip rape</t>
  </si>
  <si>
    <t>Sunflower seed</t>
  </si>
  <si>
    <t>Linseed</t>
  </si>
  <si>
    <t>Soy</t>
  </si>
  <si>
    <t>Rapeseed</t>
  </si>
  <si>
    <t>Soybean</t>
  </si>
  <si>
    <t>Broad/field beans</t>
  </si>
  <si>
    <t xml:space="preserve"> Sunflower seed</t>
  </si>
  <si>
    <t>Yield</t>
  </si>
  <si>
    <t>Source: DG Agriculture and Rural Development based on Eurostat crop production annual data</t>
  </si>
  <si>
    <t>Prod/Area/Yield:</t>
  </si>
  <si>
    <t>Crop</t>
  </si>
  <si>
    <t>NOTES:</t>
  </si>
  <si>
    <t>e = estimate</t>
  </si>
  <si>
    <t>f  = forecast</t>
  </si>
  <si>
    <t>For all oilseeds: marketing year 1st July - 30th June</t>
  </si>
  <si>
    <t>Update:</t>
  </si>
  <si>
    <t>2018</t>
  </si>
  <si>
    <t>2019</t>
  </si>
  <si>
    <t>EU-27</t>
  </si>
  <si>
    <t>European Union (27 MS)</t>
  </si>
  <si>
    <t>EU-27: EU member states without UK</t>
  </si>
  <si>
    <t>EU-28: EU member states with UK</t>
  </si>
  <si>
    <t>2020</t>
  </si>
  <si>
    <t>2021</t>
  </si>
  <si>
    <t>el</t>
  </si>
  <si>
    <t>eleece</t>
  </si>
  <si>
    <t>p = projection</t>
  </si>
  <si>
    <t>2022</t>
  </si>
  <si>
    <t>Czechia</t>
  </si>
  <si>
    <t>2023</t>
  </si>
  <si>
    <t>2024</t>
  </si>
  <si>
    <t>2024p</t>
  </si>
  <si>
    <t>2022e</t>
  </si>
  <si>
    <t>2023f</t>
  </si>
  <si>
    <t>2024p vs
5Y TrimAvg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</si>
  <si>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</si>
  <si>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</si>
  <si>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</si>
  <si>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</si>
  <si>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</si>
  <si>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</si>
  <si>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</si>
  <si>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</si>
  <si>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</si>
  <si>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Field peas (Pois protéagineux purs)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</si>
  <si>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</si>
  <si>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</si>
  <si>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</si>
  <si>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</si>
  <si>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</si>
  <si>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</si>
  <si>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</si>
  <si>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</si>
  <si>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</si>
  <si>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</si>
  <si>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</si>
  <si>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</si>
  <si>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</si>
  <si>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</si>
  <si>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</si>
  <si>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</si>
  <si>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</si>
  <si>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</si>
  <si>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</si>
  <si>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Soya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</si>
</sst>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#"/>
    <numFmt numFmtId="166" formatCode="#,###.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theme="0" tint="-0.14999847407452621"/>
      <name val="Arial"/>
      <family val="2"/>
    </font>
    <font>
      <b/>
      <sz val="16"/>
      <name val="Arial"/>
      <family val="2"/>
    </font>
    <font>
      <b/>
      <sz val="12"/>
      <color rgb="FF678034"/>
      <name val="Arial"/>
      <family val="2"/>
    </font>
    <font>
      <b/>
      <sz val="12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70C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/>
      </patternFill>
    </fill>
    <fill>
      <patternFill patternType="solid">
        <fgColor rgb="FF67803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678034"/>
      </left>
      <right/>
      <top style="medium">
        <color rgb="FF678034"/>
      </top>
      <bottom/>
      <diagonal/>
    </border>
    <border>
      <left/>
      <right/>
      <top style="medium">
        <color rgb="FF678034"/>
      </top>
      <bottom/>
      <diagonal/>
    </border>
    <border>
      <left/>
      <right style="medium">
        <color rgb="FF678034"/>
      </right>
      <top style="medium">
        <color rgb="FF678034"/>
      </top>
      <bottom/>
      <diagonal/>
    </border>
    <border>
      <left style="medium">
        <color rgb="FF678034"/>
      </left>
      <right/>
      <top/>
      <bottom style="medium">
        <color rgb="FF678034"/>
      </bottom>
      <diagonal/>
    </border>
    <border>
      <left/>
      <right/>
      <top/>
      <bottom style="medium">
        <color rgb="FF678034"/>
      </bottom>
      <diagonal/>
    </border>
    <border>
      <left/>
      <right style="medium">
        <color rgb="FF678034"/>
      </right>
      <top/>
      <bottom style="medium">
        <color rgb="FF678034"/>
      </bottom>
      <diagonal/>
    </border>
    <border>
      <left/>
      <right/>
      <top style="medium">
        <color rgb="FF678034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rgb="FF67803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/>
    <xf numFmtId="0" fontId="4" fillId="7" borderId="1" xfId="0" applyFont="1" applyFill="1" applyBorder="1" applyProtection="1">
      <protection locked="0"/>
    </xf>
    <xf numFmtId="0" fontId="0" fillId="2" borderId="0" xfId="0" applyFill="1" applyProtection="1"/>
    <xf numFmtId="0" fontId="6" fillId="2" borderId="0" xfId="0" applyFont="1" applyFill="1" applyBorder="1" applyProtection="1"/>
    <xf numFmtId="1" fontId="8" fillId="3" borderId="8" xfId="0" applyNumberFormat="1" applyFont="1" applyFill="1" applyBorder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right"/>
    </xf>
    <xf numFmtId="1" fontId="5" fillId="6" borderId="2" xfId="0" applyNumberFormat="1" applyFont="1" applyFill="1" applyBorder="1" applyAlignment="1" applyProtection="1">
      <alignment horizontal="center"/>
    </xf>
    <xf numFmtId="1" fontId="5" fillId="6" borderId="3" xfId="0" applyNumberFormat="1" applyFont="1" applyFill="1" applyBorder="1" applyAlignment="1" applyProtection="1">
      <alignment horizontal="center"/>
    </xf>
    <xf numFmtId="1" fontId="5" fillId="6" borderId="6" xfId="0" applyNumberFormat="1" applyFont="1" applyFill="1" applyBorder="1" applyAlignment="1" applyProtection="1">
      <alignment horizontal="center" vertical="center" wrapText="1"/>
    </xf>
    <xf numFmtId="1" fontId="5" fillId="6" borderId="7" xfId="0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Protection="1"/>
    <xf numFmtId="3" fontId="0" fillId="2" borderId="0" xfId="0" applyNumberFormat="1" applyFill="1" applyProtection="1"/>
    <xf numFmtId="9" fontId="0" fillId="2" borderId="0" xfId="1" applyFont="1" applyFill="1" applyProtection="1"/>
    <xf numFmtId="0" fontId="5" fillId="5" borderId="6" xfId="0" applyFont="1" applyFill="1" applyBorder="1" applyProtection="1"/>
    <xf numFmtId="0" fontId="9" fillId="2" borderId="0" xfId="0" applyFont="1" applyFill="1" applyProtection="1"/>
    <xf numFmtId="3" fontId="9" fillId="2" borderId="0" xfId="0" applyNumberFormat="1" applyFont="1" applyFill="1" applyProtection="1"/>
    <xf numFmtId="0" fontId="1" fillId="2" borderId="0" xfId="0" applyFont="1" applyFill="1" applyProtection="1"/>
    <xf numFmtId="0" fontId="3" fillId="2" borderId="0" xfId="0" applyFont="1" applyFill="1" applyProtection="1"/>
    <xf numFmtId="0" fontId="5" fillId="8" borderId="4" xfId="0" applyFont="1" applyFill="1" applyBorder="1" applyProtection="1"/>
    <xf numFmtId="0" fontId="5" fillId="8" borderId="6" xfId="0" applyFont="1" applyFill="1" applyBorder="1" applyProtection="1"/>
    <xf numFmtId="3" fontId="1" fillId="0" borderId="0" xfId="0" applyNumberFormat="1" applyFont="1" applyFill="1"/>
    <xf numFmtId="0" fontId="12" fillId="2" borderId="0" xfId="0" applyFont="1" applyFill="1" applyBorder="1" applyAlignment="1" applyProtection="1">
      <alignment horizontal="right"/>
    </xf>
    <xf numFmtId="1" fontId="1" fillId="0" borderId="17" xfId="0" applyNumberFormat="1" applyFont="1" applyFill="1" applyBorder="1"/>
    <xf numFmtId="1" fontId="1" fillId="0" borderId="18" xfId="0" applyNumberFormat="1" applyFont="1" applyFill="1" applyBorder="1"/>
    <xf numFmtId="3" fontId="13" fillId="0" borderId="0" xfId="0" applyNumberFormat="1" applyFont="1" applyFill="1"/>
    <xf numFmtId="165" fontId="6" fillId="4" borderId="5" xfId="0" applyNumberFormat="1" applyFont="1" applyFill="1" applyBorder="1" applyProtection="1"/>
    <xf numFmtId="165" fontId="0" fillId="2" borderId="0" xfId="0" applyNumberFormat="1" applyFill="1" applyProtection="1"/>
    <xf numFmtId="165" fontId="6" fillId="4" borderId="15" xfId="0" applyNumberFormat="1" applyFont="1" applyFill="1" applyBorder="1" applyProtection="1"/>
    <xf numFmtId="165" fontId="7" fillId="4" borderId="5" xfId="0" applyNumberFormat="1" applyFont="1" applyFill="1" applyBorder="1" applyProtection="1"/>
    <xf numFmtId="165" fontId="0" fillId="0" borderId="18" xfId="0" applyNumberFormat="1" applyFill="1" applyBorder="1"/>
    <xf numFmtId="165" fontId="0" fillId="0" borderId="18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65" fontId="1" fillId="0" borderId="0" xfId="0" applyNumberFormat="1" applyFont="1" applyFill="1"/>
    <xf numFmtId="165" fontId="0" fillId="0" borderId="0" xfId="0" applyNumberFormat="1" applyFill="1"/>
    <xf numFmtId="0" fontId="1" fillId="0" borderId="0" xfId="0" applyFont="1"/>
    <xf numFmtId="166" fontId="0" fillId="0" borderId="0" xfId="0" applyNumberFormat="1" applyFill="1"/>
    <xf numFmtId="14" fontId="12" fillId="2" borderId="0" xfId="0" applyNumberFormat="1" applyFont="1" applyFill="1" applyBorder="1" applyAlignment="1" applyProtection="1">
      <alignment horizontal="left"/>
    </xf>
    <xf numFmtId="1" fontId="0" fillId="0" borderId="19" xfId="0" applyNumberFormat="1" applyFill="1" applyBorder="1" applyAlignment="1">
      <alignment horizontal="right"/>
    </xf>
    <xf numFmtId="3" fontId="0" fillId="0" borderId="0" xfId="0" applyNumberFormat="1" applyFont="1" applyFill="1"/>
    <xf numFmtId="3" fontId="15" fillId="0" borderId="0" xfId="0" applyNumberFormat="1" applyFont="1" applyFill="1"/>
    <xf numFmtId="165" fontId="0" fillId="0" borderId="0" xfId="0" applyNumberFormat="1" applyFont="1" applyFill="1"/>
    <xf numFmtId="165" fontId="14" fillId="0" borderId="0" xfId="0" applyNumberFormat="1" applyFont="1" applyFill="1"/>
    <xf numFmtId="165" fontId="6" fillId="4" borderId="5" xfId="0" applyNumberFormat="1" applyFont="1" applyFill="1" applyBorder="1" applyAlignment="1" applyProtection="1">
      <alignment horizontal="right"/>
    </xf>
    <xf numFmtId="165" fontId="0" fillId="2" borderId="0" xfId="0" applyNumberFormat="1" applyFill="1" applyAlignment="1" applyProtection="1">
      <alignment horizontal="right"/>
    </xf>
    <xf numFmtId="165" fontId="7" fillId="4" borderId="5" xfId="0" applyNumberFormat="1" applyFont="1" applyFill="1" applyBorder="1" applyAlignment="1" applyProtection="1">
      <alignment horizontal="right"/>
    </xf>
    <xf numFmtId="164" fontId="6" fillId="4" borderId="7" xfId="1" applyNumberFormat="1" applyFont="1" applyFill="1" applyBorder="1" applyAlignment="1" applyProtection="1">
      <alignment horizontal="right"/>
    </xf>
    <xf numFmtId="164" fontId="0" fillId="2" borderId="0" xfId="0" applyNumberFormat="1" applyFill="1" applyAlignment="1" applyProtection="1">
      <alignment horizontal="right"/>
    </xf>
    <xf numFmtId="1" fontId="14" fillId="0" borderId="0" xfId="0" applyNumberFormat="1" applyFont="1" applyFill="1"/>
    <xf numFmtId="165" fontId="1" fillId="9" borderId="0" xfId="0" applyNumberFormat="1" applyFont="1" applyFill="1"/>
    <xf numFmtId="164" fontId="9" fillId="2" borderId="0" xfId="1" applyNumberFormat="1" applyFont="1" applyFill="1" applyProtection="1"/>
    <xf numFmtId="1" fontId="16" fillId="0" borderId="0" xfId="0" applyNumberFormat="1" applyFont="1" applyFill="1"/>
    <xf numFmtId="165" fontId="7" fillId="4" borderId="5" xfId="0" applyNumberFormat="1" applyFont="1" applyFill="1" applyBorder="1"/>
    <xf numFmtId="1" fontId="18" fillId="0" borderId="0" xfId="0" applyNumberFormat="1" applyFont="1" applyFill="1"/>
    <xf numFmtId="0" fontId="7" fillId="2" borderId="0" xfId="0" applyFont="1" applyFill="1" applyProtection="1"/>
    <xf numFmtId="3" fontId="7" fillId="2" borderId="0" xfId="0" applyNumberFormat="1" applyFont="1" applyFill="1" applyProtection="1"/>
    <xf numFmtId="0" fontId="17" fillId="2" borderId="0" xfId="0" applyFont="1" applyFill="1" applyProtection="1"/>
    <xf numFmtId="0" fontId="5" fillId="7" borderId="16" xfId="0" applyFont="1" applyFill="1" applyBorder="1" applyAlignment="1" applyProtection="1">
      <alignment horizontal="left"/>
    </xf>
    <xf numFmtId="0" fontId="5" fillId="7" borderId="14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#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C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C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C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ck">
          <color theme="0"/>
        </top>
        <bottom style="thick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/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/>
        </patternFill>
      </fill>
      <border diagonalUp="0" diagonalDown="0">
        <left/>
        <right style="thin">
          <color theme="0"/>
        </right>
        <top style="thick">
          <color theme="0"/>
        </top>
        <bottom style="thick">
          <color theme="0"/>
        </bottom>
      </border>
      <protection locked="1" hidden="0"/>
    </dxf>
    <dxf>
      <border>
        <top style="thick">
          <color theme="0"/>
        </top>
      </border>
    </dxf>
    <dxf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" formatCode="0"/>
      <fill>
        <patternFill patternType="solid">
          <fgColor theme="4"/>
          <bgColor theme="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678034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'Table&amp;Graphs'!$B$4</c:f>
          <c:strCache>
            <c:ptCount val="1"/>
            <c:pt idx="0">
              <c:v>EU-27: production by selected crops  (thousand tonnes)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995713838522481E-2"/>
          <c:y val="0.12692192668932925"/>
          <c:w val="0.8044275883607459"/>
          <c:h val="0.77719826661268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'Table&amp;Graphs'!$B$6</c:f>
              <c:strCache>
                <c:ptCount val="1"/>
                <c:pt idx="0">
                  <c:v>Rapeseed</c:v>
                </c:pt>
              </c:strCache>
            </c:strRef>
          </c:tx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'Table&amp;Graphs'!$C$6:$Q$6</c:f>
              <c:numCache>
                <c:formatCode>#,###</c:formatCode>
                <c:ptCount val="15"/>
                <c:pt idx="0">
                  <c:v>18384.13</c:v>
                </c:pt>
                <c:pt idx="1">
                  <c:v>16473</c:v>
                </c:pt>
                <c:pt idx="2">
                  <c:v>16690.96</c:v>
                </c:pt>
                <c:pt idx="3">
                  <c:v>18852.98</c:v>
                </c:pt>
                <c:pt idx="4">
                  <c:v>21821.329999999998</c:v>
                </c:pt>
                <c:pt idx="5">
                  <c:v>19299.510000000002</c:v>
                </c:pt>
                <c:pt idx="6">
                  <c:v>18331.93</c:v>
                </c:pt>
                <c:pt idx="7">
                  <c:v>19852.979999999996</c:v>
                </c:pt>
                <c:pt idx="8">
                  <c:v>18002.690000000002</c:v>
                </c:pt>
                <c:pt idx="9">
                  <c:v>15379.6</c:v>
                </c:pt>
                <c:pt idx="10">
                  <c:v>16686.72</c:v>
                </c:pt>
                <c:pt idx="11">
                  <c:v>17072.07</c:v>
                </c:pt>
                <c:pt idx="12">
                  <c:v>19561.11</c:v>
                </c:pt>
                <c:pt idx="13">
                  <c:v>19816.789999999994</c:v>
                </c:pt>
                <c:pt idx="14">
                  <c:v>19466.574694422601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4-481E-A433-AF13296CF0EF}"/>
            </c:ext>
          </c:extLst>
        </c:ser>
        <c:ser>
          <c:idx val="1"/>
          <c:order val="1"/>
          <c:tx>
            <c:strRef>
              <c:f>'Table&amp;Graphs'!$B$7</c:f>
              <c:strCache>
                <c:ptCount val="1"/>
                <c:pt idx="0">
                  <c:v>Sunflower seed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'Table&amp;Graphs'!$C$7:$Q$7</c:f>
              <c:numCache>
                <c:formatCode>#,###</c:formatCode>
                <c:ptCount val="15"/>
                <c:pt idx="0">
                  <c:v>6974.57</c:v>
                </c:pt>
                <c:pt idx="1">
                  <c:v>8558.7199999999993</c:v>
                </c:pt>
                <c:pt idx="2">
                  <c:v>7198.54</c:v>
                </c:pt>
                <c:pt idx="3">
                  <c:v>9266.91</c:v>
                </c:pt>
                <c:pt idx="4">
                  <c:v>9299.3100000000013</c:v>
                </c:pt>
                <c:pt idx="5">
                  <c:v>7883.6699999999992</c:v>
                </c:pt>
                <c:pt idx="6">
                  <c:v>8728.59</c:v>
                </c:pt>
                <c:pt idx="7">
                  <c:v>10402.91</c:v>
                </c:pt>
                <c:pt idx="8">
                  <c:v>9972.510000000002</c:v>
                </c:pt>
                <c:pt idx="9">
                  <c:v>10244.16</c:v>
                </c:pt>
                <c:pt idx="10">
                  <c:v>9001.2300000000014</c:v>
                </c:pt>
                <c:pt idx="11">
                  <c:v>10364.869999999999</c:v>
                </c:pt>
                <c:pt idx="12">
                  <c:v>9301.6800000000021</c:v>
                </c:pt>
                <c:pt idx="13">
                  <c:v>10184.539999999999</c:v>
                </c:pt>
                <c:pt idx="14">
                  <c:v>10687.841515111428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4-481E-A433-AF13296CF0EF}"/>
            </c:ext>
          </c:extLst>
        </c:ser>
        <c:ser>
          <c:idx val="2"/>
          <c:order val="2"/>
          <c:tx>
            <c:strRef>
              <c:f>'Table&amp;Graphs'!$B$8</c:f>
              <c:strCache>
                <c:ptCount val="1"/>
                <c:pt idx="0">
                  <c:v>Soybean</c:v>
                </c:pt>
              </c:strCache>
            </c:strRef>
          </c:tx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'Table&amp;Graphs'!$C$8:$Q$8</c:f>
              <c:numCache>
                <c:formatCode>#,###</c:formatCode>
                <c:ptCount val="15"/>
                <c:pt idx="0">
                  <c:v>1221.8300000000002</c:v>
                </c:pt>
                <c:pt idx="1">
                  <c:v>1240.1000000000004</c:v>
                </c:pt>
                <c:pt idx="2">
                  <c:v>959.15</c:v>
                </c:pt>
                <c:pt idx="3">
                  <c:v>1215.68</c:v>
                </c:pt>
                <c:pt idx="4">
                  <c:v>1841.48</c:v>
                </c:pt>
                <c:pt idx="5">
                  <c:v>2341.0100000000002</c:v>
                </c:pt>
                <c:pt idx="6">
                  <c:v>2477.2999999999997</c:v>
                </c:pt>
                <c:pt idx="7">
                  <c:v>2671.79</c:v>
                </c:pt>
                <c:pt idx="8">
                  <c:v>2832.6600000000003</c:v>
                </c:pt>
                <c:pt idx="9">
                  <c:v>2741.54</c:v>
                </c:pt>
                <c:pt idx="10">
                  <c:v>2617.2100000000005</c:v>
                </c:pt>
                <c:pt idx="11">
                  <c:v>2648.8799999999997</c:v>
                </c:pt>
                <c:pt idx="12">
                  <c:v>2448.4800000000005</c:v>
                </c:pt>
                <c:pt idx="13">
                  <c:v>2823.0499999999997</c:v>
                </c:pt>
                <c:pt idx="14">
                  <c:v>3128.0724263935717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4-481E-A433-AF13296CF0EF}"/>
            </c:ext>
          </c:extLst>
        </c:ser>
        <c:ser>
          <c:idx val="3"/>
          <c:order val="3"/>
          <c:tx>
            <c:strRef>
              <c:f>'Table&amp;Graphs'!$B$9</c:f>
              <c:strCache>
                <c:ptCount val="1"/>
                <c:pt idx="0">
                  <c:v>Linseed</c:v>
                </c:pt>
              </c:strCache>
            </c:strRef>
          </c:tx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'Table&amp;Graphs'!$C$9:$Q$9</c:f>
              <c:numCache>
                <c:formatCode>#,###</c:formatCode>
                <c:ptCount val="15"/>
                <c:pt idx="0">
                  <c:v>87.317203878842818</c:v>
                </c:pt>
                <c:pt idx="1">
                  <c:v>83.361692943068562</c:v>
                </c:pt>
                <c:pt idx="2">
                  <c:v>62.803766870987751</c:v>
                </c:pt>
                <c:pt idx="3">
                  <c:v>51.471132770720111</c:v>
                </c:pt>
                <c:pt idx="4">
                  <c:v>58.909300134885385</c:v>
                </c:pt>
                <c:pt idx="5">
                  <c:v>83.551023461343846</c:v>
                </c:pt>
                <c:pt idx="6">
                  <c:v>88.623642349165422</c:v>
                </c:pt>
                <c:pt idx="7">
                  <c:v>92.599882941790639</c:v>
                </c:pt>
                <c:pt idx="8">
                  <c:v>74.138900944900072</c:v>
                </c:pt>
                <c:pt idx="9">
                  <c:v>73.439967854554581</c:v>
                </c:pt>
                <c:pt idx="10">
                  <c:v>85.318487411343114</c:v>
                </c:pt>
                <c:pt idx="11">
                  <c:v>106.04288992997782</c:v>
                </c:pt>
                <c:pt idx="12">
                  <c:v>83.71034904934568</c:v>
                </c:pt>
                <c:pt idx="13">
                  <c:v>83.065674781158691</c:v>
                </c:pt>
                <c:pt idx="14">
                  <c:v>91.158530286140618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4-481E-A433-AF13296CF0EF}"/>
            </c:ext>
          </c:extLst>
        </c:ser>
        <c:ser>
          <c:idx val="4"/>
          <c:order val="4"/>
          <c:tx>
            <c:strRef>
              <c:f>'Table&amp;Graphs'!$B$10</c:f>
              <c:strCache>
                <c:ptCount val="1"/>
                <c:pt idx="0">
                  <c:v>Field peas</c:v>
                </c:pt>
              </c:strCache>
            </c:strRef>
          </c:tx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'Table&amp;Graphs'!$C$10:$Q$10</c:f>
              <c:numCache>
                <c:formatCode>#,###</c:formatCode>
                <c:ptCount val="15"/>
                <c:pt idx="0">
                  <c:v>1850.31</c:v>
                </c:pt>
                <c:pt idx="1">
                  <c:v>1455.1100000000006</c:v>
                </c:pt>
                <c:pt idx="2">
                  <c:v>1148.57</c:v>
                </c:pt>
                <c:pt idx="3">
                  <c:v>1175.3</c:v>
                </c:pt>
                <c:pt idx="4">
                  <c:v>1266.7699999999998</c:v>
                </c:pt>
                <c:pt idx="5">
                  <c:v>1897.1200000000001</c:v>
                </c:pt>
                <c:pt idx="6">
                  <c:v>2124.0000000000005</c:v>
                </c:pt>
                <c:pt idx="7">
                  <c:v>2605.8799999999997</c:v>
                </c:pt>
                <c:pt idx="8">
                  <c:v>1895.02</c:v>
                </c:pt>
                <c:pt idx="9">
                  <c:v>2012.2499999999998</c:v>
                </c:pt>
                <c:pt idx="10">
                  <c:v>1920.1199999999994</c:v>
                </c:pt>
                <c:pt idx="11">
                  <c:v>1837.36</c:v>
                </c:pt>
                <c:pt idx="12">
                  <c:v>1865.9</c:v>
                </c:pt>
                <c:pt idx="13">
                  <c:v>1955.65</c:v>
                </c:pt>
                <c:pt idx="14">
                  <c:v>2282.2376850876117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E4-481E-A433-AF13296CF0EF}"/>
            </c:ext>
          </c:extLst>
        </c:ser>
        <c:ser>
          <c:idx val="5"/>
          <c:order val="5"/>
          <c:tx>
            <c:strRef>
              <c:f>'Table&amp;Graphs'!$B$11</c:f>
              <c:strCache>
                <c:ptCount val="1"/>
                <c:pt idx="0">
                  <c:v>Broad/field beans</c:v>
                </c:pt>
              </c:strCache>
            </c:strRef>
          </c:tx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'Table&amp;Graphs'!$C$11:$Q$11</c:f>
              <c:numCache>
                <c:formatCode>#,###</c:formatCode>
                <c:ptCount val="15"/>
                <c:pt idx="0">
                  <c:v>834.12999999999988</c:v>
                </c:pt>
                <c:pt idx="1">
                  <c:v>730.55</c:v>
                </c:pt>
                <c:pt idx="2">
                  <c:v>669.57</c:v>
                </c:pt>
                <c:pt idx="3">
                  <c:v>632.53</c:v>
                </c:pt>
                <c:pt idx="4">
                  <c:v>796.0200000000001</c:v>
                </c:pt>
                <c:pt idx="5">
                  <c:v>1223.4499999999996</c:v>
                </c:pt>
                <c:pt idx="6">
                  <c:v>1271.52</c:v>
                </c:pt>
                <c:pt idx="7">
                  <c:v>1382.5700000000002</c:v>
                </c:pt>
                <c:pt idx="8">
                  <c:v>996.61</c:v>
                </c:pt>
                <c:pt idx="9">
                  <c:v>1033.1899999999998</c:v>
                </c:pt>
                <c:pt idx="10">
                  <c:v>1253.8599999999999</c:v>
                </c:pt>
                <c:pt idx="11">
                  <c:v>1126.4399999999998</c:v>
                </c:pt>
                <c:pt idx="12">
                  <c:v>1292.18</c:v>
                </c:pt>
                <c:pt idx="13">
                  <c:v>1206.6120000000001</c:v>
                </c:pt>
                <c:pt idx="14">
                  <c:v>1337.9343312818262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E4-481E-A433-AF13296CF0EF}"/>
            </c:ext>
          </c:extLst>
        </c:ser>
        <c:ser>
          <c:idx val="6"/>
          <c:order val="6"/>
          <c:tx>
            <c:strRef>
              <c:f>'Table&amp;Graphs'!$B$12</c:f>
              <c:strCache>
                <c:ptCount val="1"/>
                <c:pt idx="0">
                  <c:v>Lupins</c:v>
                </c:pt>
              </c:strCache>
            </c:strRef>
          </c:tx>
          <c:invertIfNegative val="0"/>
          <c:cat>
            <c:strRef>
              <c:f>'Table&amp;Graphs'!$C$5:$Q$5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2022e</c:v>
                </c:pt>
                <c:pt idx="13">
                  <c:v>2023f</c:v>
                </c:pt>
                <c:pt idx="14">
                  <c:v>2024p</c:v>
                </c:pt>
              </c:strCache>
            </c:strRef>
          </c:cat>
          <c:val>
            <c:numRef>
              <c:f>'Table&amp;Graphs'!$C$12:$Q$12</c:f>
              <c:numCache>
                <c:formatCode>#,###</c:formatCode>
                <c:ptCount val="15"/>
                <c:pt idx="0">
                  <c:v>190.45999999999998</c:v>
                </c:pt>
                <c:pt idx="1">
                  <c:v>132.41</c:v>
                </c:pt>
                <c:pt idx="2">
                  <c:v>129.99</c:v>
                </c:pt>
                <c:pt idx="3">
                  <c:v>153.01999999999998</c:v>
                </c:pt>
                <c:pt idx="4">
                  <c:v>209.46</c:v>
                </c:pt>
                <c:pt idx="5">
                  <c:v>363.71</c:v>
                </c:pt>
                <c:pt idx="6">
                  <c:v>296.33</c:v>
                </c:pt>
                <c:pt idx="7">
                  <c:v>263.64000000000004</c:v>
                </c:pt>
                <c:pt idx="8">
                  <c:v>185.98000000000002</c:v>
                </c:pt>
                <c:pt idx="9">
                  <c:v>214.5</c:v>
                </c:pt>
                <c:pt idx="10">
                  <c:v>342.33</c:v>
                </c:pt>
                <c:pt idx="11">
                  <c:v>321.45999999999998</c:v>
                </c:pt>
                <c:pt idx="12">
                  <c:v>451.71</c:v>
                </c:pt>
                <c:pt idx="13">
                  <c:v>347.47421145048418</c:v>
                </c:pt>
                <c:pt idx="14">
                  <c:v>359.77399857042712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E4-481E-A433-AF13296CF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178790400"/>
        <c:axId val="178791936"/>
      </c:barChart>
      <c:lineChart>
        <c:grouping val="standard"/>
        <c:varyColors val="0"/>
        <c:ser>
          <c:idx val="9"/>
          <c:order val="7"/>
          <c:tx>
            <c:strRef>
              <c:f>'Table&amp;Graphs'!$B$17</c:f>
              <c:strCache>
                <c:ptCount val="1"/>
                <c:pt idx="0">
                  <c:v>Total selection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0033CC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'Table&amp;Graphs'!$C$5:$M$5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'Table&amp;Graphs'!$C$17:$Q$17</c:f>
              <c:numCache>
                <c:formatCode>#,##0</c:formatCode>
                <c:ptCount val="15"/>
                <c:pt idx="0">
                  <c:v>29542.747203878847</c:v>
                </c:pt>
                <c:pt idx="1">
                  <c:v>28673.251692943068</c:v>
                </c:pt>
                <c:pt idx="2">
                  <c:v>26859.58376687099</c:v>
                </c:pt>
                <c:pt idx="3">
                  <c:v>31347.891132770717</c:v>
                </c:pt>
                <c:pt idx="4">
                  <c:v>35293.279300134884</c:v>
                </c:pt>
                <c:pt idx="5">
                  <c:v>33092.021023461348</c:v>
                </c:pt>
                <c:pt idx="6">
                  <c:v>33318.293642349163</c:v>
                </c:pt>
                <c:pt idx="7">
                  <c:v>37272.369882941777</c:v>
                </c:pt>
                <c:pt idx="8">
                  <c:v>33959.608900944906</c:v>
                </c:pt>
                <c:pt idx="9">
                  <c:v>31698.679967854558</c:v>
                </c:pt>
                <c:pt idx="10">
                  <c:v>31906.788487411348</c:v>
                </c:pt>
                <c:pt idx="11">
                  <c:v>33477.122889929975</c:v>
                </c:pt>
                <c:pt idx="12">
                  <c:v>35004.770349049344</c:v>
                </c:pt>
                <c:pt idx="13">
                  <c:v>36417.181886231643</c:v>
                </c:pt>
                <c:pt idx="14">
                  <c:v>37353.593181153599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E4-481E-A433-AF13296CF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0400"/>
        <c:axId val="178791936"/>
      </c:lineChart>
      <c:catAx>
        <c:axId val="1787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500" b="1"/>
            </a:pPr>
            <a:endParaRPr lang="en-US"/>
          </a:p>
        </c:txPr>
        <c:crossAx val="178791936"/>
        <c:crosses val="autoZero"/>
        <c:auto val="1"/>
        <c:lblAlgn val="ctr"/>
        <c:lblOffset val="100"/>
        <c:noMultiLvlLbl val="0"/>
      </c:catAx>
      <c:valAx>
        <c:axId val="178791936"/>
        <c:scaling>
          <c:orientation val="minMax"/>
        </c:scaling>
        <c:delete val="0"/>
        <c:axPos val="l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en-US"/>
          </a:p>
        </c:txPr>
        <c:crossAx val="178790400"/>
        <c:crosses val="autoZero"/>
        <c:crossBetween val="between"/>
      </c:valAx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88520690414920633"/>
          <c:y val="0.14359189467623273"/>
          <c:w val="0.10702568197112211"/>
          <c:h val="0.73581242498908928"/>
        </c:manualLayout>
      </c:layout>
      <c:overlay val="0"/>
      <c:txPr>
        <a:bodyPr/>
        <a:lstStyle/>
        <a:p>
          <a:pPr>
            <a:defRPr sz="1200" b="1" kern="0" spc="-100" baseline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1241801</xdr:colOff>
      <xdr:row>16</xdr:row>
      <xdr:rowOff>131043</xdr:rowOff>
    </xdr:from>
    <xdr:to>
      <xdr:col>19</xdr:col>
      <xdr:colOff>913718</xdr:colOff>
      <xdr:row>42</xdr:row>
      <xdr:rowOff>108895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5:Q12" totalsRowShown="0" headerRowDxfId="53" headerRowBorderDxfId="52" tableBorderDxfId="51" totalsRowBorderDxfId="50">
  <tableColumns count="16">
    <tableColumn id="1" xr3:uid="{00000000-0010-0000-0000-000001000000}" name="Crop" dataDxfId="49"/>
    <tableColumn id="2" xr3:uid="{00000000-0010-0000-0000-000002000000}" name="2010" dataDxfId="48"/>
    <tableColumn id="3" xr3:uid="{00000000-0010-0000-0000-000003000000}" name="2011" dataDxfId="47">
      <calculatedColumnFormula>SUMIFS(Prod_Area_data[2010],Prod_Area_data[Product],'Table&amp;Graphs'!$B6,Prod_Area_data[Member State],'Table&amp;Graphs'!$C$3,Prod_Area_data[Type],'Table&amp;Graphs'!$C$2)</calculatedColumnFormula>
    </tableColumn>
    <tableColumn id="4" xr3:uid="{00000000-0010-0000-0000-000004000000}" name="2012" dataDxfId="46">
      <calculatedColumnFormula>SUMIFS(Prod_Area_data[2011],Prod_Area_data[Product],'Table&amp;Graphs'!$B6,Prod_Area_data[Member State],'Table&amp;Graphs'!$C$3,Prod_Area_data[Type],'Table&amp;Graphs'!$C$2)</calculatedColumnFormula>
    </tableColumn>
    <tableColumn id="5" xr3:uid="{00000000-0010-0000-0000-000005000000}" name="2013" dataDxfId="45">
      <calculatedColumnFormula>SUMIFS(Prod_Area_data[2012],Prod_Area_data[Product],'Table&amp;Graphs'!$B6,Prod_Area_data[Member State],'Table&amp;Graphs'!$C$3,Prod_Area_data[Type],'Table&amp;Graphs'!$C$2)</calculatedColumnFormula>
    </tableColumn>
    <tableColumn id="6" xr3:uid="{00000000-0010-0000-0000-000006000000}" name="2014" dataDxfId="44">
      <calculatedColumnFormula>SUMIFS(Prod_Area_data[2013],Prod_Area_data[Product],'Table&amp;Graphs'!$B6,Prod_Area_data[Member State],'Table&amp;Graphs'!$C$3,Prod_Area_data[Type],'Table&amp;Graphs'!$C$2)</calculatedColumnFormula>
    </tableColumn>
    <tableColumn id="7" xr3:uid="{00000000-0010-0000-0000-000007000000}" name="2015" dataDxfId="43">
      <calculatedColumnFormula>SUMIFS(Prod_Area_data[2014],Prod_Area_data[Product],'Table&amp;Graphs'!$B6,Prod_Area_data[Member State],'Table&amp;Graphs'!$C$3,Prod_Area_data[Type],'Table&amp;Graphs'!$C$2)</calculatedColumnFormula>
    </tableColumn>
    <tableColumn id="8" xr3:uid="{00000000-0010-0000-0000-000008000000}" name="2016" dataDxfId="42">
      <calculatedColumnFormula>SUMIFS(Prod_Area_data[2015],Prod_Area_data[Product],'Table&amp;Graphs'!$B6,Prod_Area_data[Member State],'Table&amp;Graphs'!$C$3,Prod_Area_data[Type],'Table&amp;Graphs'!$C$2)</calculatedColumnFormula>
    </tableColumn>
    <tableColumn id="9" xr3:uid="{00000000-0010-0000-0000-000009000000}" name="2017" dataDxfId="41">
      <calculatedColumnFormula>SUMIFS(Prod_Area_data[2016],Prod_Area_data[Product],'Table&amp;Graphs'!$B6,Prod_Area_data[Member State],'Table&amp;Graphs'!$C$3,Prod_Area_data[Type],'Table&amp;Graphs'!$C$2)</calculatedColumnFormula>
    </tableColumn>
    <tableColumn id="10" xr3:uid="{00000000-0010-0000-0000-00000A000000}" name="2018" dataDxfId="40">
      <calculatedColumnFormula>SUMIFS(Prod_Area_data[2017],Prod_Area_data[Product],'Table&amp;Graphs'!$B6,Prod_Area_data[Member State],'Table&amp;Graphs'!$C$3,Prod_Area_data[Type],'Table&amp;Graphs'!$C$2)</calculatedColumnFormula>
    </tableColumn>
    <tableColumn id="11" xr3:uid="{00000000-0010-0000-0000-00000B000000}" name="2019" dataDxfId="39">
      <calculatedColumnFormula>SUMIFS(Prod_Area_data[2018],Prod_Area_data[Product],'Table&amp;Graphs'!$B6,Prod_Area_data[Member State],'Table&amp;Graphs'!$C$3,Prod_Area_data[Type],'Table&amp;Graphs'!$C$2)</calculatedColumnFormula>
    </tableColumn>
    <tableColumn id="12" xr3:uid="{00000000-0010-0000-0000-00000C000000}" name="2020" dataDxfId="38">
      <calculatedColumnFormula>SUMIFS(Prod_Area_data[2020],Prod_Area_data[Product],'Table&amp;Graphs'!$B6,Prod_Area_data[Member State],'Table&amp;Graphs'!$C$3,Prod_Area_data[Type],'Table&amp;Graphs'!$C$2)</calculatedColumnFormula>
    </tableColumn>
    <tableColumn id="14" xr3:uid="{00000000-0010-0000-0000-00000E000000}" name="2021" dataDxfId="37">
      <calculatedColumnFormula>IF($C$3="EU-28","n.a.",SUMIFS(Prod_Area_data[2020],Prod_Area_data[Product],'Table&amp;Graphs'!$B6,Prod_Area_data[Member State],'Table&amp;Graphs'!$C$3,Prod_Area_data[Type],'Table&amp;Graphs'!$C$2))</calculatedColumnFormula>
    </tableColumn>
    <tableColumn id="13" xr3:uid="{00000000-0010-0000-0000-00000D000000}" name="2022e" dataDxfId="36">
      <calculatedColumnFormula>IF($C$3="EU-28","n.a.",SUMIFS(Prod_Area_data[2021],Prod_Area_data[Product],'Table&amp;Graphs'!$B6,Prod_Area_data[Member State],'Table&amp;Graphs'!$C$3,Prod_Area_data[Type],'Table&amp;Graphs'!$C$2))</calculatedColumnFormula>
    </tableColumn>
    <tableColumn id="16" xr3:uid="{E6A4440B-88B1-4821-A2E9-20CC391F1DF0}" name="2023f" dataDxfId="35">
      <calculatedColumnFormula>IF($C$3="EU-28","n.a.",SUMIFS(Prod_Area_data[2023],Prod_Area_data[Product],'Table&amp;Graphs'!$B6,Prod_Area_data[Member State],'Table&amp;Graphs'!$C$3,Prod_Area_data[Type],'Table&amp;Graphs'!$C$2))</calculatedColumnFormula>
    </tableColumn>
    <tableColumn id="15" xr3:uid="{00000000-0010-0000-0000-00000F000000}" name="2024p" dataDxfId="34">
      <calculatedColumnFormula>IF($C$3="EU-28","n.a.",SUMIFS(Prod_Area_data[2024],Prod_Area_data[Product],'Table&amp;Graphs'!$B6,Prod_Area_data[Member State],'Table&amp;Graphs'!$C$3,Prod_Area_data[Type],'Table&amp;Graphs'!$C$2))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rod_Area_data" displayName="Prod_Area_data" ref="A1:AF811" totalsRowShown="0" headerRowDxfId="33" dataDxfId="32">
  <autoFilter ref="A1:AF811" xr:uid="{00000000-0009-0000-0100-000001000000}"/>
  <tableColumns count="32">
    <tableColumn id="1" xr3:uid="{00000000-0010-0000-0100-000001000000}" name="Type" dataDxfId="31"/>
    <tableColumn id="37" xr3:uid="{00000000-0010-0000-0100-000025000000}" name="Product" dataDxfId="30">
      <calculatedColumnFormula>VLOOKUP(Prod_Area_data[[#This Row],[or_product]],Ref_products[],2,FALSE)</calculatedColumnFormula>
    </tableColumn>
    <tableColumn id="36" xr3:uid="{00000000-0010-0000-0100-000024000000}" name="Member State" dataDxfId="29">
      <calculatedColumnFormula>VLOOKUP(Prod_Area_data[[#This Row],[MS]],Ref_MS[],2,FALSE)</calculatedColumnFormula>
    </tableColumn>
    <tableColumn id="2" xr3:uid="{00000000-0010-0000-0100-000002000000}" name="or_product" dataDxfId="28"/>
    <tableColumn id="3" xr3:uid="{00000000-0010-0000-0100-000003000000}" name="MS" dataDxfId="27"/>
    <tableColumn id="4" xr3:uid="{00000000-0010-0000-0100-000004000000}" name="or_Member State" dataDxfId="26"/>
    <tableColumn id="8" xr3:uid="{00000000-0010-0000-0100-000008000000}" name="trimavg" dataDxfId="25">
      <calculatedColumnFormula>(SUM(AA2:AE2)-MAX(AA2:AE2)-MIN(AA2:AE2))/3</calculatedColumnFormula>
    </tableColumn>
    <tableColumn id="16" xr3:uid="{00000000-0010-0000-0100-000010000000}" name="2000" dataDxfId="24"/>
    <tableColumn id="17" xr3:uid="{00000000-0010-0000-0100-000011000000}" name="2001" dataDxfId="23"/>
    <tableColumn id="18" xr3:uid="{00000000-0010-0000-0100-000012000000}" name="2002" dataDxfId="22"/>
    <tableColumn id="19" xr3:uid="{00000000-0010-0000-0100-000013000000}" name="2003" dataDxfId="21"/>
    <tableColumn id="20" xr3:uid="{00000000-0010-0000-0100-000014000000}" name="2004" dataDxfId="20"/>
    <tableColumn id="21" xr3:uid="{00000000-0010-0000-0100-000015000000}" name="2005" dataDxfId="19"/>
    <tableColumn id="22" xr3:uid="{00000000-0010-0000-0100-000016000000}" name="2006" dataDxfId="18"/>
    <tableColumn id="23" xr3:uid="{00000000-0010-0000-0100-000017000000}" name="2007" dataDxfId="17"/>
    <tableColumn id="24" xr3:uid="{00000000-0010-0000-0100-000018000000}" name="2008" dataDxfId="16"/>
    <tableColumn id="25" xr3:uid="{00000000-0010-0000-0100-000019000000}" name="2009" dataDxfId="15"/>
    <tableColumn id="26" xr3:uid="{00000000-0010-0000-0100-00001A000000}" name="2010" dataDxfId="14"/>
    <tableColumn id="27" xr3:uid="{00000000-0010-0000-0100-00001B000000}" name="2011" dataDxfId="13"/>
    <tableColumn id="28" xr3:uid="{00000000-0010-0000-0100-00001C000000}" name="2012" dataDxfId="12"/>
    <tableColumn id="29" xr3:uid="{00000000-0010-0000-0100-00001D000000}" name="2013" dataDxfId="11"/>
    <tableColumn id="30" xr3:uid="{00000000-0010-0000-0100-00001E000000}" name="2014" dataDxfId="10"/>
    <tableColumn id="31" xr3:uid="{00000000-0010-0000-0100-00001F000000}" name="2015" dataDxfId="9"/>
    <tableColumn id="32" xr3:uid="{00000000-0010-0000-0100-000020000000}" name="2016" dataDxfId="8"/>
    <tableColumn id="33" xr3:uid="{00000000-0010-0000-0100-000021000000}" name="2017" dataDxfId="7"/>
    <tableColumn id="5" xr3:uid="{00000000-0010-0000-0100-000005000000}" name="2018" dataDxfId="6"/>
    <tableColumn id="6" xr3:uid="{00000000-0010-0000-0100-000006000000}" name="2019" dataDxfId="5"/>
    <tableColumn id="7" xr3:uid="{00000000-0010-0000-0100-000007000000}" name="2020" dataDxfId="4"/>
    <tableColumn id="9" xr3:uid="{00000000-0010-0000-0100-000009000000}" name="2021" dataDxfId="3"/>
    <tableColumn id="10" xr3:uid="{00000000-0010-0000-0100-00000A000000}" name="2022" dataDxfId="2"/>
    <tableColumn id="11" xr3:uid="{00000000-0010-0000-0100-00000B000000}" name="2023" dataDxfId="1"/>
    <tableColumn id="12" xr3:uid="{9FF4FAA1-619A-4EC0-870D-DF7D3F122C54}" name="2024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f_products" displayName="Ref_products" ref="E4:F14" totalsRowShown="0">
  <autoFilter ref="E4:F14" xr:uid="{00000000-0009-0000-0100-000003000000}"/>
  <sortState xmlns:xlrd2="http://schemas.microsoft.com/office/spreadsheetml/2017/richdata2" ref="E5:F15">
    <sortCondition ref="E4:E15"/>
  </sortState>
  <tableColumns count="2">
    <tableColumn id="1" xr3:uid="{00000000-0010-0000-0200-000001000000}" name="or_product"/>
    <tableColumn id="2" xr3:uid="{00000000-0010-0000-0200-000002000000}" name="Produ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f_MS" displayName="Ref_MS" ref="B4:C34" totalsRowShown="0">
  <autoFilter ref="B4:C34" xr:uid="{00000000-0009-0000-0100-000004000000}"/>
  <tableColumns count="2">
    <tableColumn id="1" xr3:uid="{00000000-0010-0000-0300-000001000000}" name="MS"/>
    <tableColumn id="2" xr3:uid="{00000000-0010-0000-0300-000002000000}" name="Member st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</sheetPr>
  <dimension ref="A1:W52"/>
  <sheetViews>
    <sheetView showGridLines="0" tabSelected="1" zoomScale="50" zoomScaleNormal="50" workbookViewId="0">
      <selection activeCell="X45" sqref="X45"/>
    </sheetView>
  </sheetViews>
  <sheetFormatPr defaultColWidth="9.1796875" defaultRowHeight="12.5" x14ac:dyDescent="0.25"/>
  <cols>
    <col min="1" max="1" width="18.54296875" style="5" customWidth="1"/>
    <col min="2" max="2" width="21.81640625" style="5" customWidth="1"/>
    <col min="3" max="17" width="12.7265625" style="5" customWidth="1"/>
    <col min="18" max="18" width="2.54296875" style="5" customWidth="1"/>
    <col min="19" max="20" width="13.453125" style="5" customWidth="1"/>
    <col min="21" max="16384" width="9.1796875" style="5"/>
  </cols>
  <sheetData>
    <row r="1" spans="1:23" ht="3.75" customHeight="1" thickBot="1" x14ac:dyDescent="0.3"/>
    <row r="2" spans="1:23" s="6" customFormat="1" ht="16" thickBot="1" x14ac:dyDescent="0.4">
      <c r="B2" s="7" t="s">
        <v>105</v>
      </c>
      <c r="C2" s="61" t="s">
        <v>29</v>
      </c>
      <c r="D2" s="61"/>
      <c r="E2" s="62" t="s">
        <v>89</v>
      </c>
      <c r="F2" s="62"/>
      <c r="G2" s="62"/>
      <c r="H2" s="63"/>
      <c r="N2" s="25" t="s">
        <v>111</v>
      </c>
      <c r="O2" s="40">
        <v>45378</v>
      </c>
      <c r="P2" s="40"/>
      <c r="Q2" s="40"/>
      <c r="R2" s="40"/>
    </row>
    <row r="3" spans="1:23" s="6" customFormat="1" ht="16" thickBot="1" x14ac:dyDescent="0.4">
      <c r="B3" s="8" t="s">
        <v>90</v>
      </c>
      <c r="C3" s="60" t="s">
        <v>114</v>
      </c>
      <c r="D3" s="60"/>
      <c r="E3" s="64"/>
      <c r="F3" s="64"/>
      <c r="G3" s="64"/>
      <c r="H3" s="65"/>
    </row>
    <row r="4" spans="1:23" ht="24" customHeight="1" thickBot="1" x14ac:dyDescent="0.45">
      <c r="B4" s="66" t="str">
        <f>C3&amp;": "&amp;LOWER(C2)&amp;" by selected crops "&amp;IF($C$2="Production"," (thousand tonnes)",IF($C$2="Area"," (thousand hectares)"," (tonnes/hectare)"))</f>
        <v>EU-27: production by selected crops  (thousand tonnes)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3" ht="30" customHeight="1" thickTop="1" thickBot="1" x14ac:dyDescent="0.4">
      <c r="A5" s="9" t="s">
        <v>88</v>
      </c>
      <c r="B5" s="4" t="s">
        <v>106</v>
      </c>
      <c r="C5" s="10" t="s">
        <v>76</v>
      </c>
      <c r="D5" s="10" t="s">
        <v>77</v>
      </c>
      <c r="E5" s="10" t="s">
        <v>78</v>
      </c>
      <c r="F5" s="10" t="s">
        <v>79</v>
      </c>
      <c r="G5" s="10" t="s">
        <v>80</v>
      </c>
      <c r="H5" s="10" t="s">
        <v>81</v>
      </c>
      <c r="I5" s="10" t="s">
        <v>82</v>
      </c>
      <c r="J5" s="11" t="s">
        <v>83</v>
      </c>
      <c r="K5" s="10" t="s">
        <v>112</v>
      </c>
      <c r="L5" s="11" t="s">
        <v>113</v>
      </c>
      <c r="M5" s="11" t="s">
        <v>118</v>
      </c>
      <c r="N5" s="11" t="s">
        <v>119</v>
      </c>
      <c r="O5" s="11" t="s">
        <v>128</v>
      </c>
      <c r="P5" s="10" t="s">
        <v>129</v>
      </c>
      <c r="Q5" s="10" t="s">
        <v>127</v>
      </c>
      <c r="S5" s="12" t="s">
        <v>91</v>
      </c>
      <c r="T5" s="13" t="s">
        <v>130</v>
      </c>
    </row>
    <row r="6" spans="1:23" ht="19.5" customHeight="1" thickTop="1" thickBot="1" x14ac:dyDescent="0.4">
      <c r="B6" s="14" t="s">
        <v>99</v>
      </c>
      <c r="C6" s="29">
        <f>SUMIFS(Prod_Area_data[2010],Prod_Area_data[Product],'Table&amp;Graphs'!$B6,Prod_Area_data[Member State],'Table&amp;Graphs'!$C$3,Prod_Area_data[Type],'Table&amp;Graphs'!$C$2)</f>
        <v>18384.13</v>
      </c>
      <c r="D6" s="29">
        <f>SUMIFS(Prod_Area_data[2011],Prod_Area_data[Product],'Table&amp;Graphs'!$B6,Prod_Area_data[Member State],'Table&amp;Graphs'!$C$3,Prod_Area_data[Type],'Table&amp;Graphs'!$C$2)</f>
        <v>16473</v>
      </c>
      <c r="E6" s="29">
        <f>SUMIFS(Prod_Area_data[2012],Prod_Area_data[Product],'Table&amp;Graphs'!$B6,Prod_Area_data[Member State],'Table&amp;Graphs'!$C$3,Prod_Area_data[Type],'Table&amp;Graphs'!$C$2)</f>
        <v>16690.96</v>
      </c>
      <c r="F6" s="29">
        <f>SUMIFS(Prod_Area_data[2013],Prod_Area_data[Product],'Table&amp;Graphs'!$B6,Prod_Area_data[Member State],'Table&amp;Graphs'!$C$3,Prod_Area_data[Type],'Table&amp;Graphs'!$C$2)</f>
        <v>18852.98</v>
      </c>
      <c r="G6" s="29">
        <f>SUMIFS(Prod_Area_data[2014],Prod_Area_data[Product],'Table&amp;Graphs'!$B6,Prod_Area_data[Member State],'Table&amp;Graphs'!$C$3,Prod_Area_data[Type],'Table&amp;Graphs'!$C$2)</f>
        <v>21821.329999999998</v>
      </c>
      <c r="H6" s="29">
        <f>SUMIFS(Prod_Area_data[2015],Prod_Area_data[Product],'Table&amp;Graphs'!$B6,Prod_Area_data[Member State],'Table&amp;Graphs'!$C$3,Prod_Area_data[Type],'Table&amp;Graphs'!$C$2)</f>
        <v>19299.510000000002</v>
      </c>
      <c r="I6" s="29">
        <f>SUMIFS(Prod_Area_data[2016],Prod_Area_data[Product],'Table&amp;Graphs'!$B6,Prod_Area_data[Member State],'Table&amp;Graphs'!$C$3,Prod_Area_data[Type],'Table&amp;Graphs'!$C$2)</f>
        <v>18331.93</v>
      </c>
      <c r="J6" s="29">
        <f>SUMIFS(Prod_Area_data[2017],Prod_Area_data[Product],'Table&amp;Graphs'!$B6,Prod_Area_data[Member State],'Table&amp;Graphs'!$C$3,Prod_Area_data[Type],'Table&amp;Graphs'!$C$2)</f>
        <v>19852.979999999996</v>
      </c>
      <c r="K6" s="29">
        <f>SUMIFS(Prod_Area_data[2018],Prod_Area_data[Product],'Table&amp;Graphs'!$B6,Prod_Area_data[Member State],'Table&amp;Graphs'!$C$3,Prod_Area_data[Type],'Table&amp;Graphs'!$C$2)</f>
        <v>18002.690000000002</v>
      </c>
      <c r="L6" s="29">
        <f>SUMIFS(Prod_Area_data[2019],Prod_Area_data[Product],'Table&amp;Graphs'!$B6,Prod_Area_data[Member State],'Table&amp;Graphs'!$C$3,Prod_Area_data[Type],'Table&amp;Graphs'!$C$2)</f>
        <v>15379.6</v>
      </c>
      <c r="M6" s="29">
        <f>SUMIFS(Prod_Area_data[2020],Prod_Area_data[Product],'Table&amp;Graphs'!$B6,Prod_Area_data[Member State],'Table&amp;Graphs'!$C$3,Prod_Area_data[Type],'Table&amp;Graphs'!$C$2)</f>
        <v>16686.72</v>
      </c>
      <c r="N6" s="46">
        <f>IF($C$3="EU-28","n.a.",SUMIFS(Prod_Area_data[2021],Prod_Area_data[Product],'Table&amp;Graphs'!$B6,Prod_Area_data[Member State],'Table&amp;Graphs'!$C$3,Prod_Area_data[Type],'Table&amp;Graphs'!$C$2))</f>
        <v>17072.07</v>
      </c>
      <c r="O6" s="46">
        <f>IF($C$3="EU-28","n.a.",SUMIFS(Prod_Area_data[2022],Prod_Area_data[Product],'Table&amp;Graphs'!$B6,Prod_Area_data[Member State],'Table&amp;Graphs'!$C$3,Prod_Area_data[Type],'Table&amp;Graphs'!$C$2))</f>
        <v>19561.11</v>
      </c>
      <c r="P6" s="46">
        <f>IF($C$3="EU-28","n.a.",SUMIFS(Prod_Area_data[2023],Prod_Area_data[Product],'Table&amp;Graphs'!$B6,Prod_Area_data[Member State],'Table&amp;Graphs'!$C$3,Prod_Area_data[Type],'Table&amp;Graphs'!$C$2))</f>
        <v>19816.789999999994</v>
      </c>
      <c r="Q6" s="46">
        <f>IF($C$3="EU-28","n.a.",SUMIFS(Prod_Area_data[2024],Prod_Area_data[Product],'Table&amp;Graphs'!$B6,Prod_Area_data[Member State],'Table&amp;Graphs'!$C$3,Prod_Area_data[Type],'Table&amp;Graphs'!$C$2))</f>
        <v>19466.574694422601</v>
      </c>
      <c r="S6" s="31">
        <f>SUMIFS(Prod_Area_data[trimavg],Prod_Area_data[Product],'Table&amp;Graphs'!$B6,Prod_Area_data[Member State],'Table&amp;Graphs'!$C$3,Prod_Area_data[Type],'Table&amp;Graphs'!$C$2)</f>
        <v>17773.3</v>
      </c>
      <c r="T6" s="49">
        <f>IF($C$3="EU-28","n.a.",IFERROR(Table2[[#This Row],[2024p]]/S6-1,""))</f>
        <v>9.5270697868296894E-2</v>
      </c>
    </row>
    <row r="7" spans="1:23" ht="19.5" customHeight="1" thickTop="1" thickBot="1" x14ac:dyDescent="0.4">
      <c r="B7" s="14" t="s">
        <v>96</v>
      </c>
      <c r="C7" s="29">
        <f>SUMIFS(Prod_Area_data[2010],Prod_Area_data[Product],'Table&amp;Graphs'!$B7,Prod_Area_data[Member State],'Table&amp;Graphs'!$C$3,Prod_Area_data[Type],'Table&amp;Graphs'!$C$2)</f>
        <v>6974.57</v>
      </c>
      <c r="D7" s="29">
        <f>SUMIFS(Prod_Area_data[2011],Prod_Area_data[Product],'Table&amp;Graphs'!$B7,Prod_Area_data[Member State],'Table&amp;Graphs'!$C$3,Prod_Area_data[Type],'Table&amp;Graphs'!$C$2)</f>
        <v>8558.7199999999993</v>
      </c>
      <c r="E7" s="29">
        <f>SUMIFS(Prod_Area_data[2012],Prod_Area_data[Product],'Table&amp;Graphs'!$B7,Prod_Area_data[Member State],'Table&amp;Graphs'!$C$3,Prod_Area_data[Type],'Table&amp;Graphs'!$C$2)</f>
        <v>7198.54</v>
      </c>
      <c r="F7" s="29">
        <f>SUMIFS(Prod_Area_data[2013],Prod_Area_data[Product],'Table&amp;Graphs'!$B7,Prod_Area_data[Member State],'Table&amp;Graphs'!$C$3,Prod_Area_data[Type],'Table&amp;Graphs'!$C$2)</f>
        <v>9266.91</v>
      </c>
      <c r="G7" s="29">
        <f>SUMIFS(Prod_Area_data[2014],Prod_Area_data[Product],'Table&amp;Graphs'!$B7,Prod_Area_data[Member State],'Table&amp;Graphs'!$C$3,Prod_Area_data[Type],'Table&amp;Graphs'!$C$2)</f>
        <v>9299.3100000000013</v>
      </c>
      <c r="H7" s="29">
        <f>SUMIFS(Prod_Area_data[2015],Prod_Area_data[Product],'Table&amp;Graphs'!$B7,Prod_Area_data[Member State],'Table&amp;Graphs'!$C$3,Prod_Area_data[Type],'Table&amp;Graphs'!$C$2)</f>
        <v>7883.6699999999992</v>
      </c>
      <c r="I7" s="29">
        <f>SUMIFS(Prod_Area_data[2016],Prod_Area_data[Product],'Table&amp;Graphs'!$B7,Prod_Area_data[Member State],'Table&amp;Graphs'!$C$3,Prod_Area_data[Type],'Table&amp;Graphs'!$C$2)</f>
        <v>8728.59</v>
      </c>
      <c r="J7" s="29">
        <f>SUMIFS(Prod_Area_data[2017],Prod_Area_data[Product],'Table&amp;Graphs'!$B7,Prod_Area_data[Member State],'Table&amp;Graphs'!$C$3,Prod_Area_data[Type],'Table&amp;Graphs'!$C$2)</f>
        <v>10402.91</v>
      </c>
      <c r="K7" s="29">
        <f>SUMIFS(Prod_Area_data[2018],Prod_Area_data[Product],'Table&amp;Graphs'!$B7,Prod_Area_data[Member State],'Table&amp;Graphs'!$C$3,Prod_Area_data[Type],'Table&amp;Graphs'!$C$2)</f>
        <v>9972.510000000002</v>
      </c>
      <c r="L7" s="29">
        <f>SUMIFS(Prod_Area_data[2019],Prod_Area_data[Product],'Table&amp;Graphs'!$B7,Prod_Area_data[Member State],'Table&amp;Graphs'!$C$3,Prod_Area_data[Type],'Table&amp;Graphs'!$C$2)</f>
        <v>10244.16</v>
      </c>
      <c r="M7" s="29">
        <f>SUMIFS(Prod_Area_data[2020],Prod_Area_data[Product],'Table&amp;Graphs'!$B7,Prod_Area_data[Member State],'Table&amp;Graphs'!$C$3,Prod_Area_data[Type],'Table&amp;Graphs'!$C$2)</f>
        <v>9001.2300000000014</v>
      </c>
      <c r="N7" s="46">
        <f>IF($C$3="EU-28","n.a.",SUMIFS(Prod_Area_data[2021],Prod_Area_data[Product],'Table&amp;Graphs'!$B7,Prod_Area_data[Member State],'Table&amp;Graphs'!$C$3,Prod_Area_data[Type],'Table&amp;Graphs'!$C$2))</f>
        <v>10364.869999999999</v>
      </c>
      <c r="O7" s="46">
        <f>IF($C$3="EU-28","n.a.",SUMIFS(Prod_Area_data[2022],Prod_Area_data[Product],'Table&amp;Graphs'!$B7,Prod_Area_data[Member State],'Table&amp;Graphs'!$C$3,Prod_Area_data[Type],'Table&amp;Graphs'!$C$2))</f>
        <v>9301.6800000000021</v>
      </c>
      <c r="P7" s="46">
        <f>IF($C$3="EU-28","n.a.",SUMIFS(Prod_Area_data[2023],Prod_Area_data[Product],'Table&amp;Graphs'!$B7,Prod_Area_data[Member State],'Table&amp;Graphs'!$C$3,Prod_Area_data[Type],'Table&amp;Graphs'!$C$2))</f>
        <v>10184.539999999999</v>
      </c>
      <c r="Q7" s="46">
        <f>IF($C$3="EU-28","n.a.",SUMIFS(Prod_Area_data[2024],Prod_Area_data[Product],'Table&amp;Graphs'!$B7,Prod_Area_data[Member State],'Table&amp;Graphs'!$C$3,Prod_Area_data[Type],'Table&amp;Graphs'!$C$2))</f>
        <v>10687.841515111428</v>
      </c>
      <c r="S7" s="31">
        <f>SUMIFS(Prod_Area_data[trimavg],Prod_Area_data[Product],'Table&amp;Graphs'!$B7,Prod_Area_data[Member State],'Table&amp;Graphs'!$C$3,Prod_Area_data[Type],'Table&amp;Graphs'!$C$2)</f>
        <v>9910.1266666666652</v>
      </c>
      <c r="T7" s="49">
        <f>IF($C$3="EU-28","n.a.",IFERROR(Table2[[#This Row],[2024p]]/S7-1,""))</f>
        <v>7.8476781841815946E-2</v>
      </c>
    </row>
    <row r="8" spans="1:23" ht="19.5" customHeight="1" thickTop="1" thickBot="1" x14ac:dyDescent="0.4">
      <c r="B8" s="14" t="s">
        <v>100</v>
      </c>
      <c r="C8" s="29">
        <f>SUMIFS(Prod_Area_data[2010],Prod_Area_data[Product],'Table&amp;Graphs'!$B8,Prod_Area_data[Member State],'Table&amp;Graphs'!$C$3,Prod_Area_data[Type],'Table&amp;Graphs'!$C$2)</f>
        <v>1221.8300000000002</v>
      </c>
      <c r="D8" s="29">
        <f>SUMIFS(Prod_Area_data[2011],Prod_Area_data[Product],'Table&amp;Graphs'!$B8,Prod_Area_data[Member State],'Table&amp;Graphs'!$C$3,Prod_Area_data[Type],'Table&amp;Graphs'!$C$2)</f>
        <v>1240.1000000000004</v>
      </c>
      <c r="E8" s="29">
        <f>SUMIFS(Prod_Area_data[2012],Prod_Area_data[Product],'Table&amp;Graphs'!$B8,Prod_Area_data[Member State],'Table&amp;Graphs'!$C$3,Prod_Area_data[Type],'Table&amp;Graphs'!$C$2)</f>
        <v>959.15</v>
      </c>
      <c r="F8" s="29">
        <f>SUMIFS(Prod_Area_data[2013],Prod_Area_data[Product],'Table&amp;Graphs'!$B8,Prod_Area_data[Member State],'Table&amp;Graphs'!$C$3,Prod_Area_data[Type],'Table&amp;Graphs'!$C$2)</f>
        <v>1215.68</v>
      </c>
      <c r="G8" s="29">
        <f>SUMIFS(Prod_Area_data[2014],Prod_Area_data[Product],'Table&amp;Graphs'!$B8,Prod_Area_data[Member State],'Table&amp;Graphs'!$C$3,Prod_Area_data[Type],'Table&amp;Graphs'!$C$2)</f>
        <v>1841.48</v>
      </c>
      <c r="H8" s="29">
        <f>SUMIFS(Prod_Area_data[2015],Prod_Area_data[Product],'Table&amp;Graphs'!$B8,Prod_Area_data[Member State],'Table&amp;Graphs'!$C$3,Prod_Area_data[Type],'Table&amp;Graphs'!$C$2)</f>
        <v>2341.0100000000002</v>
      </c>
      <c r="I8" s="29">
        <f>SUMIFS(Prod_Area_data[2016],Prod_Area_data[Product],'Table&amp;Graphs'!$B8,Prod_Area_data[Member State],'Table&amp;Graphs'!$C$3,Prod_Area_data[Type],'Table&amp;Graphs'!$C$2)</f>
        <v>2477.2999999999997</v>
      </c>
      <c r="J8" s="29">
        <f>SUMIFS(Prod_Area_data[2017],Prod_Area_data[Product],'Table&amp;Graphs'!$B8,Prod_Area_data[Member State],'Table&amp;Graphs'!$C$3,Prod_Area_data[Type],'Table&amp;Graphs'!$C$2)</f>
        <v>2671.79</v>
      </c>
      <c r="K8" s="29">
        <f>SUMIFS(Prod_Area_data[2018],Prod_Area_data[Product],'Table&amp;Graphs'!$B8,Prod_Area_data[Member State],'Table&amp;Graphs'!$C$3,Prod_Area_data[Type],'Table&amp;Graphs'!$C$2)</f>
        <v>2832.6600000000003</v>
      </c>
      <c r="L8" s="29">
        <f>SUMIFS(Prod_Area_data[2019],Prod_Area_data[Product],'Table&amp;Graphs'!$B8,Prod_Area_data[Member State],'Table&amp;Graphs'!$C$3,Prod_Area_data[Type],'Table&amp;Graphs'!$C$2)</f>
        <v>2741.54</v>
      </c>
      <c r="M8" s="29">
        <f>SUMIFS(Prod_Area_data[2020],Prod_Area_data[Product],'Table&amp;Graphs'!$B8,Prod_Area_data[Member State],'Table&amp;Graphs'!$C$3,Prod_Area_data[Type],'Table&amp;Graphs'!$C$2)</f>
        <v>2617.2100000000005</v>
      </c>
      <c r="N8" s="46">
        <f>IF($C$3="EU-28","n.a.",SUMIFS(Prod_Area_data[2021],Prod_Area_data[Product],'Table&amp;Graphs'!$B8,Prod_Area_data[Member State],'Table&amp;Graphs'!$C$3,Prod_Area_data[Type],'Table&amp;Graphs'!$C$2))</f>
        <v>2648.8799999999997</v>
      </c>
      <c r="O8" s="46">
        <f>IF($C$3="EU-28","n.a.",SUMIFS(Prod_Area_data[2022],Prod_Area_data[Product],'Table&amp;Graphs'!$B8,Prod_Area_data[Member State],'Table&amp;Graphs'!$C$3,Prod_Area_data[Type],'Table&amp;Graphs'!$C$2))</f>
        <v>2448.4800000000005</v>
      </c>
      <c r="P8" s="46">
        <f>IF($C$3="EU-28","n.a.",SUMIFS(Prod_Area_data[2023],Prod_Area_data[Product],'Table&amp;Graphs'!$B8,Prod_Area_data[Member State],'Table&amp;Graphs'!$C$3,Prod_Area_data[Type],'Table&amp;Graphs'!$C$2))</f>
        <v>2823.0499999999997</v>
      </c>
      <c r="Q8" s="46">
        <f>IF($C$3="EU-28","n.a.",SUMIFS(Prod_Area_data[2024],Prod_Area_data[Product],'Table&amp;Graphs'!$B8,Prod_Area_data[Member State],'Table&amp;Graphs'!$C$3,Prod_Area_data[Type],'Table&amp;Graphs'!$C$2))</f>
        <v>3128.0724263935717</v>
      </c>
      <c r="S8" s="31">
        <f>SUMIFS(Prod_Area_data[trimavg],Prod_Area_data[Product],'Table&amp;Graphs'!$B8,Prod_Area_data[Member State],'Table&amp;Graphs'!$C$3,Prod_Area_data[Type],'Table&amp;Graphs'!$C$2)</f>
        <v>2669.21</v>
      </c>
      <c r="T8" s="49">
        <f>IF($C$3="EU-28","n.a.",IFERROR(Table2[[#This Row],[2024p]]/S8-1,""))</f>
        <v>0.17190945125845158</v>
      </c>
    </row>
    <row r="9" spans="1:23" ht="19.5" customHeight="1" thickTop="1" thickBot="1" x14ac:dyDescent="0.4">
      <c r="B9" s="14" t="s">
        <v>97</v>
      </c>
      <c r="C9" s="29">
        <f>SUMIFS(Prod_Area_data[2010],Prod_Area_data[Product],'Table&amp;Graphs'!$B9,Prod_Area_data[Member State],'Table&amp;Graphs'!$C$3,Prod_Area_data[Type],'Table&amp;Graphs'!$C$2)</f>
        <v>87.317203878842818</v>
      </c>
      <c r="D9" s="29">
        <f>SUMIFS(Prod_Area_data[2011],Prod_Area_data[Product],'Table&amp;Graphs'!$B9,Prod_Area_data[Member State],'Table&amp;Graphs'!$C$3,Prod_Area_data[Type],'Table&amp;Graphs'!$C$2)</f>
        <v>83.361692943068562</v>
      </c>
      <c r="E9" s="29">
        <f>SUMIFS(Prod_Area_data[2012],Prod_Area_data[Product],'Table&amp;Graphs'!$B9,Prod_Area_data[Member State],'Table&amp;Graphs'!$C$3,Prod_Area_data[Type],'Table&amp;Graphs'!$C$2)</f>
        <v>62.803766870987751</v>
      </c>
      <c r="F9" s="29">
        <f>SUMIFS(Prod_Area_data[2013],Prod_Area_data[Product],'Table&amp;Graphs'!$B9,Prod_Area_data[Member State],'Table&amp;Graphs'!$C$3,Prod_Area_data[Type],'Table&amp;Graphs'!$C$2)</f>
        <v>51.471132770720111</v>
      </c>
      <c r="G9" s="29">
        <f>SUMIFS(Prod_Area_data[2014],Prod_Area_data[Product],'Table&amp;Graphs'!$B9,Prod_Area_data[Member State],'Table&amp;Graphs'!$C$3,Prod_Area_data[Type],'Table&amp;Graphs'!$C$2)</f>
        <v>58.909300134885385</v>
      </c>
      <c r="H9" s="29">
        <f>SUMIFS(Prod_Area_data[2015],Prod_Area_data[Product],'Table&amp;Graphs'!$B9,Prod_Area_data[Member State],'Table&amp;Graphs'!$C$3,Prod_Area_data[Type],'Table&amp;Graphs'!$C$2)</f>
        <v>83.551023461343846</v>
      </c>
      <c r="I9" s="29">
        <f>SUMIFS(Prod_Area_data[2016],Prod_Area_data[Product],'Table&amp;Graphs'!$B9,Prod_Area_data[Member State],'Table&amp;Graphs'!$C$3,Prod_Area_data[Type],'Table&amp;Graphs'!$C$2)</f>
        <v>88.623642349165422</v>
      </c>
      <c r="J9" s="29">
        <f>SUMIFS(Prod_Area_data[2017],Prod_Area_data[Product],'Table&amp;Graphs'!$B9,Prod_Area_data[Member State],'Table&amp;Graphs'!$C$3,Prod_Area_data[Type],'Table&amp;Graphs'!$C$2)</f>
        <v>92.599882941790639</v>
      </c>
      <c r="K9" s="29">
        <f>SUMIFS(Prod_Area_data[2018],Prod_Area_data[Product],'Table&amp;Graphs'!$B9,Prod_Area_data[Member State],'Table&amp;Graphs'!$C$3,Prod_Area_data[Type],'Table&amp;Graphs'!$C$2)</f>
        <v>74.138900944900072</v>
      </c>
      <c r="L9" s="29">
        <f>SUMIFS(Prod_Area_data[2019],Prod_Area_data[Product],'Table&amp;Graphs'!$B9,Prod_Area_data[Member State],'Table&amp;Graphs'!$C$3,Prod_Area_data[Type],'Table&amp;Graphs'!$C$2)</f>
        <v>73.439967854554581</v>
      </c>
      <c r="M9" s="29">
        <f>SUMIFS(Prod_Area_data[2020],Prod_Area_data[Product],'Table&amp;Graphs'!$B9,Prod_Area_data[Member State],'Table&amp;Graphs'!$C$3,Prod_Area_data[Type],'Table&amp;Graphs'!$C$2)</f>
        <v>85.318487411343114</v>
      </c>
      <c r="N9" s="46">
        <f>IF($C$3="EU-28","n.a.",SUMIFS(Prod_Area_data[2021],Prod_Area_data[Product],'Table&amp;Graphs'!$B9,Prod_Area_data[Member State],'Table&amp;Graphs'!$C$3,Prod_Area_data[Type],'Table&amp;Graphs'!$C$2))</f>
        <v>106.04288992997782</v>
      </c>
      <c r="O9" s="46">
        <f>IF($C$3="EU-28","n.a.",SUMIFS(Prod_Area_data[2022],Prod_Area_data[Product],'Table&amp;Graphs'!$B9,Prod_Area_data[Member State],'Table&amp;Graphs'!$C$3,Prod_Area_data[Type],'Table&amp;Graphs'!$C$2))</f>
        <v>83.71034904934568</v>
      </c>
      <c r="P9" s="46">
        <f>IF($C$3="EU-28","n.a.",SUMIFS(Prod_Area_data[2023],Prod_Area_data[Product],'Table&amp;Graphs'!$B9,Prod_Area_data[Member State],'Table&amp;Graphs'!$C$3,Prod_Area_data[Type],'Table&amp;Graphs'!$C$2))</f>
        <v>83.065674781158691</v>
      </c>
      <c r="Q9" s="46">
        <f>IF($C$3="EU-28","n.a.",SUMIFS(Prod_Area_data[2024],Prod_Area_data[Product],'Table&amp;Graphs'!$B9,Prod_Area_data[Member State],'Table&amp;Graphs'!$C$3,Prod_Area_data[Type],'Table&amp;Graphs'!$C$2))</f>
        <v>91.158530286140618</v>
      </c>
      <c r="S9" s="31">
        <f>SUMIFS(Prod_Area_data[trimavg],Prod_Area_data[Product],'Table&amp;Graphs'!$B9,Prod_Area_data[Member State],'Table&amp;Graphs'!$C$3,Prod_Area_data[Type],'Table&amp;Graphs'!$C$2)</f>
        <v>84.031503747282486</v>
      </c>
      <c r="T9" s="49">
        <f>IF($C$3="EU-28","n.a.",IFERROR(Table2[[#This Row],[2024p]]/S9-1,""))</f>
        <v>8.4813745096030235E-2</v>
      </c>
      <c r="W9" s="15"/>
    </row>
    <row r="10" spans="1:23" ht="19.5" customHeight="1" thickTop="1" thickBot="1" x14ac:dyDescent="0.4">
      <c r="B10" s="22" t="s">
        <v>92</v>
      </c>
      <c r="C10" s="29">
        <f>SUMIFS(Prod_Area_data[2010],Prod_Area_data[Product],'Table&amp;Graphs'!$B10,Prod_Area_data[Member State],'Table&amp;Graphs'!$C$3,Prod_Area_data[Type],'Table&amp;Graphs'!$C$2)</f>
        <v>1850.31</v>
      </c>
      <c r="D10" s="29">
        <f>SUMIFS(Prod_Area_data[2011],Prod_Area_data[Product],'Table&amp;Graphs'!$B10,Prod_Area_data[Member State],'Table&amp;Graphs'!$C$3,Prod_Area_data[Type],'Table&amp;Graphs'!$C$2)</f>
        <v>1455.1100000000006</v>
      </c>
      <c r="E10" s="29">
        <f>SUMIFS(Prod_Area_data[2012],Prod_Area_data[Product],'Table&amp;Graphs'!$B10,Prod_Area_data[Member State],'Table&amp;Graphs'!$C$3,Prod_Area_data[Type],'Table&amp;Graphs'!$C$2)</f>
        <v>1148.57</v>
      </c>
      <c r="F10" s="29">
        <f>SUMIFS(Prod_Area_data[2013],Prod_Area_data[Product],'Table&amp;Graphs'!$B10,Prod_Area_data[Member State],'Table&amp;Graphs'!$C$3,Prod_Area_data[Type],'Table&amp;Graphs'!$C$2)</f>
        <v>1175.3</v>
      </c>
      <c r="G10" s="29">
        <f>SUMIFS(Prod_Area_data[2014],Prod_Area_data[Product],'Table&amp;Graphs'!$B10,Prod_Area_data[Member State],'Table&amp;Graphs'!$C$3,Prod_Area_data[Type],'Table&amp;Graphs'!$C$2)</f>
        <v>1266.7699999999998</v>
      </c>
      <c r="H10" s="29">
        <f>SUMIFS(Prod_Area_data[2015],Prod_Area_data[Product],'Table&amp;Graphs'!$B10,Prod_Area_data[Member State],'Table&amp;Graphs'!$C$3,Prod_Area_data[Type],'Table&amp;Graphs'!$C$2)</f>
        <v>1897.1200000000001</v>
      </c>
      <c r="I10" s="29">
        <f>SUMIFS(Prod_Area_data[2016],Prod_Area_data[Product],'Table&amp;Graphs'!$B10,Prod_Area_data[Member State],'Table&amp;Graphs'!$C$3,Prod_Area_data[Type],'Table&amp;Graphs'!$C$2)</f>
        <v>2124.0000000000005</v>
      </c>
      <c r="J10" s="29">
        <f>SUMIFS(Prod_Area_data[2017],Prod_Area_data[Product],'Table&amp;Graphs'!$B10,Prod_Area_data[Member State],'Table&amp;Graphs'!$C$3,Prod_Area_data[Type],'Table&amp;Graphs'!$C$2)</f>
        <v>2605.8799999999997</v>
      </c>
      <c r="K10" s="29">
        <f>SUMIFS(Prod_Area_data[2018],Prod_Area_data[Product],'Table&amp;Graphs'!$B10,Prod_Area_data[Member State],'Table&amp;Graphs'!$C$3,Prod_Area_data[Type],'Table&amp;Graphs'!$C$2)</f>
        <v>1895.02</v>
      </c>
      <c r="L10" s="29">
        <f>SUMIFS(Prod_Area_data[2019],Prod_Area_data[Product],'Table&amp;Graphs'!$B10,Prod_Area_data[Member State],'Table&amp;Graphs'!$C$3,Prod_Area_data[Type],'Table&amp;Graphs'!$C$2)</f>
        <v>2012.2499999999998</v>
      </c>
      <c r="M10" s="29">
        <f>SUMIFS(Prod_Area_data[2020],Prod_Area_data[Product],'Table&amp;Graphs'!$B10,Prod_Area_data[Member State],'Table&amp;Graphs'!$C$3,Prod_Area_data[Type],'Table&amp;Graphs'!$C$2)</f>
        <v>1920.1199999999994</v>
      </c>
      <c r="N10" s="46">
        <f>IF($C$3="EU-28","n.a.",SUMIFS(Prod_Area_data[2021],Prod_Area_data[Product],'Table&amp;Graphs'!$B10,Prod_Area_data[Member State],'Table&amp;Graphs'!$C$3,Prod_Area_data[Type],'Table&amp;Graphs'!$C$2))</f>
        <v>1837.36</v>
      </c>
      <c r="O10" s="46">
        <f>IF($C$3="EU-28","n.a.",SUMIFS(Prod_Area_data[2022],Prod_Area_data[Product],'Table&amp;Graphs'!$B10,Prod_Area_data[Member State],'Table&amp;Graphs'!$C$3,Prod_Area_data[Type],'Table&amp;Graphs'!$C$2))</f>
        <v>1865.9</v>
      </c>
      <c r="P10" s="46">
        <f>IF($C$3="EU-28","n.a.",SUMIFS(Prod_Area_data[2023],Prod_Area_data[Product],'Table&amp;Graphs'!$B10,Prod_Area_data[Member State],'Table&amp;Graphs'!$C$3,Prod_Area_data[Type],'Table&amp;Graphs'!$C$2))</f>
        <v>1955.65</v>
      </c>
      <c r="Q10" s="46">
        <f>IF($C$3="EU-28","n.a.",SUMIFS(Prod_Area_data[2024],Prod_Area_data[Product],'Table&amp;Graphs'!$B10,Prod_Area_data[Member State],'Table&amp;Graphs'!$C$3,Prod_Area_data[Type],'Table&amp;Graphs'!$C$2))</f>
        <v>2282.2376850876117</v>
      </c>
      <c r="S10" s="31">
        <f>SUMIFS(Prod_Area_data[trimavg],Prod_Area_data[Product],'Table&amp;Graphs'!$B10,Prod_Area_data[Member State],'Table&amp;Graphs'!$C$3,Prod_Area_data[Type],'Table&amp;Graphs'!$C$2)</f>
        <v>1913.8899999999996</v>
      </c>
      <c r="T10" s="49">
        <f>IF($C$3="EU-28","n.a.",IFERROR(Table2[[#This Row],[2024p]]/S10-1,""))</f>
        <v>0.19246021719514284</v>
      </c>
      <c r="W10" s="16"/>
    </row>
    <row r="11" spans="1:23" ht="19.5" customHeight="1" thickTop="1" thickBot="1" x14ac:dyDescent="0.4">
      <c r="B11" s="22" t="s">
        <v>101</v>
      </c>
      <c r="C11" s="29">
        <f>SUMIFS(Prod_Area_data[2010],Prod_Area_data[Product],'Table&amp;Graphs'!$B11,Prod_Area_data[Member State],'Table&amp;Graphs'!$C$3,Prod_Area_data[Type],'Table&amp;Graphs'!$C$2)</f>
        <v>834.12999999999988</v>
      </c>
      <c r="D11" s="29">
        <f>SUMIFS(Prod_Area_data[2011],Prod_Area_data[Product],'Table&amp;Graphs'!$B11,Prod_Area_data[Member State],'Table&amp;Graphs'!$C$3,Prod_Area_data[Type],'Table&amp;Graphs'!$C$2)</f>
        <v>730.55</v>
      </c>
      <c r="E11" s="29">
        <f>SUMIFS(Prod_Area_data[2012],Prod_Area_data[Product],'Table&amp;Graphs'!$B11,Prod_Area_data[Member State],'Table&amp;Graphs'!$C$3,Prod_Area_data[Type],'Table&amp;Graphs'!$C$2)</f>
        <v>669.57</v>
      </c>
      <c r="F11" s="29">
        <f>SUMIFS(Prod_Area_data[2013],Prod_Area_data[Product],'Table&amp;Graphs'!$B11,Prod_Area_data[Member State],'Table&amp;Graphs'!$C$3,Prod_Area_data[Type],'Table&amp;Graphs'!$C$2)</f>
        <v>632.53</v>
      </c>
      <c r="G11" s="29">
        <f>SUMIFS(Prod_Area_data[2014],Prod_Area_data[Product],'Table&amp;Graphs'!$B11,Prod_Area_data[Member State],'Table&amp;Graphs'!$C$3,Prod_Area_data[Type],'Table&amp;Graphs'!$C$2)</f>
        <v>796.0200000000001</v>
      </c>
      <c r="H11" s="29">
        <f>SUMIFS(Prod_Area_data[2015],Prod_Area_data[Product],'Table&amp;Graphs'!$B11,Prod_Area_data[Member State],'Table&amp;Graphs'!$C$3,Prod_Area_data[Type],'Table&amp;Graphs'!$C$2)</f>
        <v>1223.4499999999996</v>
      </c>
      <c r="I11" s="29">
        <f>SUMIFS(Prod_Area_data[2016],Prod_Area_data[Product],'Table&amp;Graphs'!$B11,Prod_Area_data[Member State],'Table&amp;Graphs'!$C$3,Prod_Area_data[Type],'Table&amp;Graphs'!$C$2)</f>
        <v>1271.52</v>
      </c>
      <c r="J11" s="29">
        <f>SUMIFS(Prod_Area_data[2017],Prod_Area_data[Product],'Table&amp;Graphs'!$B11,Prod_Area_data[Member State],'Table&amp;Graphs'!$C$3,Prod_Area_data[Type],'Table&amp;Graphs'!$C$2)</f>
        <v>1382.5700000000002</v>
      </c>
      <c r="K11" s="29">
        <f>SUMIFS(Prod_Area_data[2018],Prod_Area_data[Product],'Table&amp;Graphs'!$B11,Prod_Area_data[Member State],'Table&amp;Graphs'!$C$3,Prod_Area_data[Type],'Table&amp;Graphs'!$C$2)</f>
        <v>996.61</v>
      </c>
      <c r="L11" s="29">
        <f>SUMIFS(Prod_Area_data[2019],Prod_Area_data[Product],'Table&amp;Graphs'!$B11,Prod_Area_data[Member State],'Table&amp;Graphs'!$C$3,Prod_Area_data[Type],'Table&amp;Graphs'!$C$2)</f>
        <v>1033.1899999999998</v>
      </c>
      <c r="M11" s="29">
        <f>SUMIFS(Prod_Area_data[2020],Prod_Area_data[Product],'Table&amp;Graphs'!$B11,Prod_Area_data[Member State],'Table&amp;Graphs'!$C$3,Prod_Area_data[Type],'Table&amp;Graphs'!$C$2)</f>
        <v>1253.8599999999999</v>
      </c>
      <c r="N11" s="46">
        <f>IF($C$3="EU-28","n.a.",SUMIFS(Prod_Area_data[2021],Prod_Area_data[Product],'Table&amp;Graphs'!$B11,Prod_Area_data[Member State],'Table&amp;Graphs'!$C$3,Prod_Area_data[Type],'Table&amp;Graphs'!$C$2))</f>
        <v>1126.4399999999998</v>
      </c>
      <c r="O11" s="46">
        <f>IF($C$3="EU-28","n.a.",SUMIFS(Prod_Area_data[2022],Prod_Area_data[Product],'Table&amp;Graphs'!$B11,Prod_Area_data[Member State],'Table&amp;Graphs'!$C$3,Prod_Area_data[Type],'Table&amp;Graphs'!$C$2))</f>
        <v>1292.18</v>
      </c>
      <c r="P11" s="46">
        <f>IF($C$3="EU-28","n.a.",SUMIFS(Prod_Area_data[2023],Prod_Area_data[Product],'Table&amp;Graphs'!$B11,Prod_Area_data[Member State],'Table&amp;Graphs'!$C$3,Prod_Area_data[Type],'Table&amp;Graphs'!$C$2))</f>
        <v>1206.6120000000001</v>
      </c>
      <c r="Q11" s="46">
        <f>IF($C$3="EU-28","n.a.",SUMIFS(Prod_Area_data[2024],Prod_Area_data[Product],'Table&amp;Graphs'!$B11,Prod_Area_data[Member State],'Table&amp;Graphs'!$C$3,Prod_Area_data[Type],'Table&amp;Graphs'!$C$2))</f>
        <v>1337.9343312818262</v>
      </c>
      <c r="S11" s="31">
        <f>SUMIFS(Prod_Area_data[trimavg],Prod_Area_data[Product],'Table&amp;Graphs'!$B11,Prod_Area_data[Member State],'Table&amp;Graphs'!$C$3,Prod_Area_data[Type],'Table&amp;Graphs'!$C$2)</f>
        <v>1195.6373333333333</v>
      </c>
      <c r="T11" s="49">
        <f>IF($C$3="EU-28","n.a.",IFERROR(Table2[[#This Row],[2024p]]/S11-1,""))</f>
        <v>0.11901351185796538</v>
      </c>
    </row>
    <row r="12" spans="1:23" ht="19.5" customHeight="1" thickTop="1" thickBot="1" x14ac:dyDescent="0.4">
      <c r="B12" s="22" t="s">
        <v>94</v>
      </c>
      <c r="C12" s="29">
        <f>SUMIFS(Prod_Area_data[2010],Prod_Area_data[Product],'Table&amp;Graphs'!$B12,Prod_Area_data[Member State],'Table&amp;Graphs'!$C$3,Prod_Area_data[Type],'Table&amp;Graphs'!$C$2)</f>
        <v>190.45999999999998</v>
      </c>
      <c r="D12" s="29">
        <f>SUMIFS(Prod_Area_data[2011],Prod_Area_data[Product],'Table&amp;Graphs'!$B12,Prod_Area_data[Member State],'Table&amp;Graphs'!$C$3,Prod_Area_data[Type],'Table&amp;Graphs'!$C$2)</f>
        <v>132.41</v>
      </c>
      <c r="E12" s="29">
        <f>SUMIFS(Prod_Area_data[2012],Prod_Area_data[Product],'Table&amp;Graphs'!$B12,Prod_Area_data[Member State],'Table&amp;Graphs'!$C$3,Prod_Area_data[Type],'Table&amp;Graphs'!$C$2)</f>
        <v>129.99</v>
      </c>
      <c r="F12" s="29">
        <f>SUMIFS(Prod_Area_data[2013],Prod_Area_data[Product],'Table&amp;Graphs'!$B12,Prod_Area_data[Member State],'Table&amp;Graphs'!$C$3,Prod_Area_data[Type],'Table&amp;Graphs'!$C$2)</f>
        <v>153.01999999999998</v>
      </c>
      <c r="G12" s="29">
        <f>SUMIFS(Prod_Area_data[2014],Prod_Area_data[Product],'Table&amp;Graphs'!$B12,Prod_Area_data[Member State],'Table&amp;Graphs'!$C$3,Prod_Area_data[Type],'Table&amp;Graphs'!$C$2)</f>
        <v>209.46</v>
      </c>
      <c r="H12" s="29">
        <f>SUMIFS(Prod_Area_data[2015],Prod_Area_data[Product],'Table&amp;Graphs'!$B12,Prod_Area_data[Member State],'Table&amp;Graphs'!$C$3,Prod_Area_data[Type],'Table&amp;Graphs'!$C$2)</f>
        <v>363.71</v>
      </c>
      <c r="I12" s="29">
        <f>SUMIFS(Prod_Area_data[2016],Prod_Area_data[Product],'Table&amp;Graphs'!$B12,Prod_Area_data[Member State],'Table&amp;Graphs'!$C$3,Prod_Area_data[Type],'Table&amp;Graphs'!$C$2)</f>
        <v>296.33</v>
      </c>
      <c r="J12" s="29">
        <f>SUMIFS(Prod_Area_data[2017],Prod_Area_data[Product],'Table&amp;Graphs'!$B12,Prod_Area_data[Member State],'Table&amp;Graphs'!$C$3,Prod_Area_data[Type],'Table&amp;Graphs'!$C$2)</f>
        <v>263.64000000000004</v>
      </c>
      <c r="K12" s="29">
        <f>SUMIFS(Prod_Area_data[2018],Prod_Area_data[Product],'Table&amp;Graphs'!$B12,Prod_Area_data[Member State],'Table&amp;Graphs'!$C$3,Prod_Area_data[Type],'Table&amp;Graphs'!$C$2)</f>
        <v>185.98000000000002</v>
      </c>
      <c r="L12" s="29">
        <f>SUMIFS(Prod_Area_data[2019],Prod_Area_data[Product],'Table&amp;Graphs'!$B12,Prod_Area_data[Member State],'Table&amp;Graphs'!$C$3,Prod_Area_data[Type],'Table&amp;Graphs'!$C$2)</f>
        <v>214.5</v>
      </c>
      <c r="M12" s="29">
        <f>SUMIFS(Prod_Area_data[2020],Prod_Area_data[Product],'Table&amp;Graphs'!$B12,Prod_Area_data[Member State],'Table&amp;Graphs'!$C$3,Prod_Area_data[Type],'Table&amp;Graphs'!$C$2)</f>
        <v>342.33</v>
      </c>
      <c r="N12" s="46">
        <f>IF($C$3="EU-28","n.a.",SUMIFS(Prod_Area_data[2021],Prod_Area_data[Product],'Table&amp;Graphs'!$B12,Prod_Area_data[Member State],'Table&amp;Graphs'!$C$3,Prod_Area_data[Type],'Table&amp;Graphs'!$C$2))</f>
        <v>321.45999999999998</v>
      </c>
      <c r="O12" s="46">
        <f>IF($C$3="EU-28","n.a.",SUMIFS(Prod_Area_data[2022],Prod_Area_data[Product],'Table&amp;Graphs'!$B12,Prod_Area_data[Member State],'Table&amp;Graphs'!$C$3,Prod_Area_data[Type],'Table&amp;Graphs'!$C$2))</f>
        <v>451.71</v>
      </c>
      <c r="P12" s="46">
        <f>IF($C$3="EU-28","n.a.",SUMIFS(Prod_Area_data[2023],Prod_Area_data[Product],'Table&amp;Graphs'!$B12,Prod_Area_data[Member State],'Table&amp;Graphs'!$C$3,Prod_Area_data[Type],'Table&amp;Graphs'!$C$2))</f>
        <v>347.47421145048418</v>
      </c>
      <c r="Q12" s="46">
        <f>IF($C$3="EU-28","n.a.",SUMIFS(Prod_Area_data[2024],Prod_Area_data[Product],'Table&amp;Graphs'!$B12,Prod_Area_data[Member State],'Table&amp;Graphs'!$C$3,Prod_Area_data[Type],'Table&amp;Graphs'!$C$2))</f>
        <v>359.77399857042712</v>
      </c>
      <c r="S12" s="31">
        <f>SUMIFS(Prod_Area_data[trimavg],Prod_Area_data[Product],'Table&amp;Graphs'!$B12,Prod_Area_data[Member State],'Table&amp;Graphs'!$C$3,Prod_Area_data[Type],'Table&amp;Graphs'!$C$2)</f>
        <v>337.08807048349473</v>
      </c>
      <c r="T12" s="49">
        <f>IF($C$3="EU-28","n.a.",IFERROR(Table2[[#This Row],[2024p]]/S12-1,""))</f>
        <v>6.7299706140277582E-2</v>
      </c>
    </row>
    <row r="13" spans="1:23" ht="5.25" customHeight="1" thickTop="1" thickBot="1" x14ac:dyDescent="0.3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7"/>
      <c r="O13" s="47"/>
      <c r="P13" s="47"/>
      <c r="Q13" s="47"/>
      <c r="S13" s="30"/>
      <c r="T13" s="50"/>
    </row>
    <row r="14" spans="1:23" ht="19.5" customHeight="1" thickTop="1" thickBot="1" x14ac:dyDescent="0.4">
      <c r="B14" s="17" t="s">
        <v>30</v>
      </c>
      <c r="C14" s="32">
        <f>SUMIFS(Prod_Area_data[2010],Prod_Area_data[Product],'Table&amp;Graphs'!$B14,Prod_Area_data[Member State],'Table&amp;Graphs'!$C$3,Prod_Area_data[Type],'Table&amp;Graphs'!$C$2)</f>
        <v>26667.847203878846</v>
      </c>
      <c r="D14" s="32">
        <f>SUMIFS(Prod_Area_data[2011],Prod_Area_data[Product],'Table&amp;Graphs'!$B14,Prod_Area_data[Member State],'Table&amp;Graphs'!$C$3,Prod_Area_data[Type],'Table&amp;Graphs'!$C$2)</f>
        <v>26355.181692943064</v>
      </c>
      <c r="E14" s="32">
        <f>SUMIFS(Prod_Area_data[2012],Prod_Area_data[Product],'Table&amp;Graphs'!$B14,Prod_Area_data[Member State],'Table&amp;Graphs'!$C$3,Prod_Area_data[Type],'Table&amp;Graphs'!$C$2)</f>
        <v>24911.453766870989</v>
      </c>
      <c r="F14" s="32">
        <f>SUMIFS(Prod_Area_data[2013],Prod_Area_data[Product],'Table&amp;Graphs'!$B14,Prod_Area_data[Member State],'Table&amp;Graphs'!$C$3,Prod_Area_data[Type],'Table&amp;Graphs'!$C$2)</f>
        <v>29387.041132770719</v>
      </c>
      <c r="G14" s="32">
        <f>SUMIFS(Prod_Area_data[2014],Prod_Area_data[Product],'Table&amp;Graphs'!$B14,Prod_Area_data[Member State],'Table&amp;Graphs'!$C$3,Prod_Area_data[Type],'Table&amp;Graphs'!$C$2)</f>
        <v>33021.029300134884</v>
      </c>
      <c r="H14" s="32">
        <f>SUMIFS(Prod_Area_data[2015],Prod_Area_data[Product],'Table&amp;Graphs'!$B14,Prod_Area_data[Member State],'Table&amp;Graphs'!$C$3,Prod_Area_data[Type],'Table&amp;Graphs'!$C$2)</f>
        <v>29607.741023461345</v>
      </c>
      <c r="I14" s="32">
        <f>SUMIFS(Prod_Area_data[2016],Prod_Area_data[Product],'Table&amp;Graphs'!$B14,Prod_Area_data[Member State],'Table&amp;Graphs'!$C$3,Prod_Area_data[Type],'Table&amp;Graphs'!$C$2)</f>
        <v>29626.443642349164</v>
      </c>
      <c r="J14" s="32">
        <f>SUMIFS(Prod_Area_data[2017],Prod_Area_data[Product],'Table&amp;Graphs'!$B14,Prod_Area_data[Member State],'Table&amp;Graphs'!$C$3,Prod_Area_data[Type],'Table&amp;Graphs'!$C$2)</f>
        <v>33020.279882941788</v>
      </c>
      <c r="K14" s="32">
        <f>SUMIFS(Prod_Area_data[2018],Prod_Area_data[Product],'Table&amp;Graphs'!$B14,Prod_Area_data[Member State],'Table&amp;Graphs'!$C$3,Prod_Area_data[Type],'Table&amp;Graphs'!$C$2)</f>
        <v>30881.998900944905</v>
      </c>
      <c r="L14" s="32">
        <f>SUMIFS(Prod_Area_data[2019],Prod_Area_data[Product],'Table&amp;Graphs'!$B14,Prod_Area_data[Member State],'Table&amp;Graphs'!$C$3,Prod_Area_data[Type],'Table&amp;Graphs'!$C$2)</f>
        <v>28438.739967854555</v>
      </c>
      <c r="M14" s="55">
        <f>SUMIFS(Prod_Area_data[2020],Prod_Area_data[Product],'Table&amp;Graphs'!$B14,Prod_Area_data[Member State],'Table&amp;Graphs'!$C$3,Prod_Area_data[Type],'Table&amp;Graphs'!$C$2)</f>
        <v>28390.478487411347</v>
      </c>
      <c r="N14" s="48">
        <f>IF($C$3="EU-28","n.a.",SUMIFS(Prod_Area_data[2021],Prod_Area_data[Product],'Table&amp;Graphs'!$B14,Prod_Area_data[Member State],'Table&amp;Graphs'!$C$3,Prod_Area_data[Type],'Table&amp;Graphs'!$C$2))</f>
        <v>30191.862889929977</v>
      </c>
      <c r="O14" s="48">
        <f>IF($C$3="EU-28","n.a.",SUMIFS(Prod_Area_data[2022],Prod_Area_data[Product],'Table&amp;Graphs'!$B14,Prod_Area_data[Member State],'Table&amp;Graphs'!$C$3,Prod_Area_data[Type],'Table&amp;Graphs'!$C$2))</f>
        <v>31394.98034904935</v>
      </c>
      <c r="P14" s="48">
        <f>IF($C$3="EU-28","n.a.",SUMIFS(Prod_Area_data[2023],Prod_Area_data[Product],'Table&amp;Graphs'!$B14,Prod_Area_data[Member State],'Table&amp;Graphs'!$C$3,Prod_Area_data[Type],'Table&amp;Graphs'!$C$2))</f>
        <v>32907.445674781149</v>
      </c>
      <c r="Q14" s="48">
        <f>IF($C$3="EU-28","n.a.",SUMIFS(Prod_Area_data[2024],Prod_Area_data[Product],'Table&amp;Graphs'!$B14,Prod_Area_data[Member State],'Table&amp;Graphs'!$C$3,Prod_Area_data[Type],'Table&amp;Graphs'!$C$2))</f>
        <v>33373.647166213748</v>
      </c>
      <c r="S14" s="31">
        <f>SUMIFS(Prod_Area_data[trimavg],Prod_Area_data[Product],'Table&amp;Graphs'!$B14,Prod_Area_data[Member State],'Table&amp;Graphs'!$C$3,Prod_Area_data[Type],'Table&amp;Graphs'!$C$2)</f>
        <v>30008.527735611289</v>
      </c>
      <c r="T14" s="49">
        <f>IF($C$3="EU-28", "n.a.",IFERROR(Q14/S14-1,""))</f>
        <v>0.11213877136028416</v>
      </c>
    </row>
    <row r="15" spans="1:23" ht="6" customHeight="1" thickTop="1" thickBot="1" x14ac:dyDescent="0.3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7"/>
      <c r="O15" s="47"/>
      <c r="P15" s="47"/>
      <c r="Q15" s="47"/>
      <c r="S15" s="30"/>
      <c r="T15" s="50"/>
    </row>
    <row r="16" spans="1:23" ht="19.5" customHeight="1" thickTop="1" thickBot="1" x14ac:dyDescent="0.4">
      <c r="B16" s="23" t="s">
        <v>31</v>
      </c>
      <c r="C16" s="32">
        <f>SUMIFS(Prod_Area_data[2010],Prod_Area_data[Product],'Table&amp;Graphs'!$B16,Prod_Area_data[Member State],'Table&amp;Graphs'!$C$3,Prod_Area_data[Type],'Table&amp;Graphs'!$C$2)</f>
        <v>2874.8999999999996</v>
      </c>
      <c r="D16" s="32">
        <f>SUMIFS(Prod_Area_data[2011],Prod_Area_data[Product],'Table&amp;Graphs'!$B16,Prod_Area_data[Member State],'Table&amp;Graphs'!$C$3,Prod_Area_data[Type],'Table&amp;Graphs'!$C$2)</f>
        <v>2318.0700000000006</v>
      </c>
      <c r="E16" s="32">
        <f>SUMIFS(Prod_Area_data[2012],Prod_Area_data[Product],'Table&amp;Graphs'!$B16,Prod_Area_data[Member State],'Table&amp;Graphs'!$C$3,Prod_Area_data[Type],'Table&amp;Graphs'!$C$2)</f>
        <v>1948.13</v>
      </c>
      <c r="F16" s="32">
        <f>SUMIFS(Prod_Area_data[2013],Prod_Area_data[Product],'Table&amp;Graphs'!$B16,Prod_Area_data[Member State],'Table&amp;Graphs'!$C$3,Prod_Area_data[Type],'Table&amp;Graphs'!$C$2)</f>
        <v>1960.85</v>
      </c>
      <c r="G16" s="32">
        <f>SUMIFS(Prod_Area_data[2014],Prod_Area_data[Product],'Table&amp;Graphs'!$B16,Prod_Area_data[Member State],'Table&amp;Graphs'!$C$3,Prod_Area_data[Type],'Table&amp;Graphs'!$C$2)</f>
        <v>2272.25</v>
      </c>
      <c r="H16" s="32">
        <f>SUMIFS(Prod_Area_data[2015],Prod_Area_data[Product],'Table&amp;Graphs'!$B16,Prod_Area_data[Member State],'Table&amp;Graphs'!$C$3,Prod_Area_data[Type],'Table&amp;Graphs'!$C$2)</f>
        <v>3484.2799999999997</v>
      </c>
      <c r="I16" s="32">
        <f>SUMIFS(Prod_Area_data[2016],Prod_Area_data[Product],'Table&amp;Graphs'!$B16,Prod_Area_data[Member State],'Table&amp;Graphs'!$C$3,Prod_Area_data[Type],'Table&amp;Graphs'!$C$2)</f>
        <v>3691.8500000000004</v>
      </c>
      <c r="J16" s="32">
        <f>SUMIFS(Prod_Area_data[2017],Prod_Area_data[Product],'Table&amp;Graphs'!$B16,Prod_Area_data[Member State],'Table&amp;Graphs'!$C$3,Prod_Area_data[Type],'Table&amp;Graphs'!$C$2)</f>
        <v>4252.09</v>
      </c>
      <c r="K16" s="32">
        <f>SUMIFS(Prod_Area_data[2018],Prod_Area_data[Product],'Table&amp;Graphs'!$B16,Prod_Area_data[Member State],'Table&amp;Graphs'!$C$3,Prod_Area_data[Type],'Table&amp;Graphs'!$C$2)</f>
        <v>3077.61</v>
      </c>
      <c r="L16" s="32">
        <f>SUMIFS(Prod_Area_data[2019],Prod_Area_data[Product],'Table&amp;Graphs'!$B16,Prod_Area_data[Member State],'Table&amp;Graphs'!$C$3,Prod_Area_data[Type],'Table&amp;Graphs'!$C$2)</f>
        <v>3259.9399999999996</v>
      </c>
      <c r="M16" s="55">
        <f>SUMIFS(Prod_Area_data[2020],Prod_Area_data[Product],'Table&amp;Graphs'!$B16,Prod_Area_data[Member State],'Table&amp;Graphs'!$C$3,Prod_Area_data[Type],'Table&amp;Graphs'!$C$2)</f>
        <v>3516.3099999999995</v>
      </c>
      <c r="N16" s="48">
        <f>IF($C$3="EU-28","n.a.", SUMIFS(Prod_Area_data[2021],Prod_Area_data[Product],'Table&amp;Graphs'!$B16,Prod_Area_data[Member State],'Table&amp;Graphs'!$C$3,Prod_Area_data[Type],'Table&amp;Graphs'!$C$2))</f>
        <v>3285.2599999999993</v>
      </c>
      <c r="O16" s="48">
        <f>IF($C$3="EU-28","n.a.", SUMIFS(Prod_Area_data[2022],Prod_Area_data[Product],'Table&amp;Graphs'!$B16,Prod_Area_data[Member State],'Table&amp;Graphs'!$C$3,Prod_Area_data[Type],'Table&amp;Graphs'!$C$2))</f>
        <v>3609.79</v>
      </c>
      <c r="P16" s="48">
        <f>IF($C$3="EU-28","n.a.", SUMIFS(Prod_Area_data[2023],Prod_Area_data[Product],'Table&amp;Graphs'!$B16,Prod_Area_data[Member State],'Table&amp;Graphs'!$C$3,Prod_Area_data[Type],'Table&amp;Graphs'!$C$2))</f>
        <v>3509.7362114504845</v>
      </c>
      <c r="Q16" s="48">
        <f>IF($C$3="EU-28","n.a.", SUMIFS(Prod_Area_data[2024],Prod_Area_data[Product],'Table&amp;Graphs'!$B16,Prod_Area_data[Member State],'Table&amp;Graphs'!$C$3,Prod_Area_data[Type],'Table&amp;Graphs'!$C$2))</f>
        <v>3979.9460149398647</v>
      </c>
      <c r="S16" s="31">
        <f>SUMIFS(Prod_Area_data[trimavg],Prod_Area_data[Product],'Table&amp;Graphs'!$B16,Prod_Area_data[Member State],'Table&amp;Graphs'!$C$3,Prod_Area_data[Type],'Table&amp;Graphs'!$C$2)</f>
        <v>3437.1020704834941</v>
      </c>
      <c r="T16" s="49">
        <f>IF($C$3="EU-28","n.a.",IFERROR(Q16/S16-1,""))</f>
        <v>0.15793652132652825</v>
      </c>
    </row>
    <row r="17" spans="2:22" s="18" customFormat="1" ht="16" thickTop="1" x14ac:dyDescent="0.35">
      <c r="B17" s="18" t="s">
        <v>84</v>
      </c>
      <c r="C17" s="19">
        <f>IF($C$2="Yield",NA(),SUBTOTAL(9,Table2[2010]))</f>
        <v>29542.747203878847</v>
      </c>
      <c r="D17" s="19">
        <f>IF($C$2="Yield",NA(),SUBTOTAL(9,Table2[2011]))</f>
        <v>28673.251692943068</v>
      </c>
      <c r="E17" s="19">
        <f>IF($C$2="Yield",NA(),SUBTOTAL(9,Table2[2012]))</f>
        <v>26859.58376687099</v>
      </c>
      <c r="F17" s="19">
        <f>IF($C$2="Yield",NA(),SUBTOTAL(9,Table2[2013]))</f>
        <v>31347.891132770717</v>
      </c>
      <c r="G17" s="19">
        <f>IF($C$2="Yield",NA(),SUBTOTAL(9,Table2[2014]))</f>
        <v>35293.279300134884</v>
      </c>
      <c r="H17" s="19">
        <f>IF($C$2="Yield",NA(),SUBTOTAL(9,Table2[2015]))</f>
        <v>33092.021023461348</v>
      </c>
      <c r="I17" s="19">
        <f>IF($C$2="Yield",NA(),SUBTOTAL(9,Table2[2016]))</f>
        <v>33318.293642349163</v>
      </c>
      <c r="J17" s="19">
        <f>IF($C$2="Yield",NA(),SUBTOTAL(9,Table2[2017]))</f>
        <v>37272.369882941777</v>
      </c>
      <c r="K17" s="19">
        <f>IF($C$2="Yield",NA(),SUBTOTAL(9,Table2[2018]))</f>
        <v>33959.608900944906</v>
      </c>
      <c r="L17" s="19">
        <f>IF($C$2="Yield",NA(),SUBTOTAL(9,Table2[2019]))</f>
        <v>31698.679967854558</v>
      </c>
      <c r="M17" s="19">
        <f>IF($C$2="Yield",NA(),SUBTOTAL(9,Table2[2020]))</f>
        <v>31906.788487411348</v>
      </c>
      <c r="N17" s="19">
        <f>IF($C$2="Yield",NA(),SUBTOTAL(9,Table2[2021]))</f>
        <v>33477.122889929975</v>
      </c>
      <c r="O17" s="19">
        <f>IF($C$2="Yield",NA(),SUBTOTAL(9,Table2[2022e]))</f>
        <v>35004.770349049344</v>
      </c>
      <c r="P17" s="19">
        <f>IF($C$2="Yield",NA(),SUBTOTAL(9,Table2[2023f]))</f>
        <v>36417.181886231643</v>
      </c>
      <c r="Q17" s="19">
        <f>IF($C$2="Yield",NA(),SUBTOTAL(9,Table2[2024p]))</f>
        <v>37353.593181153599</v>
      </c>
      <c r="R17" s="19"/>
      <c r="U17" s="53"/>
    </row>
    <row r="18" spans="2:22" s="59" customFormat="1" ht="15.5" x14ac:dyDescent="0.3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22" s="59" customFormat="1" ht="15.5" x14ac:dyDescent="0.3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22" x14ac:dyDescent="0.25">
      <c r="V20" s="20"/>
    </row>
    <row r="25" spans="2:22" x14ac:dyDescent="0.25">
      <c r="T25" s="21"/>
    </row>
    <row r="44" spans="2:2" x14ac:dyDescent="0.25">
      <c r="B44" s="5" t="s">
        <v>104</v>
      </c>
    </row>
    <row r="46" spans="2:2" x14ac:dyDescent="0.25">
      <c r="B46" s="5" t="s">
        <v>107</v>
      </c>
    </row>
    <row r="47" spans="2:2" x14ac:dyDescent="0.25">
      <c r="B47" s="20" t="s">
        <v>116</v>
      </c>
    </row>
    <row r="48" spans="2:2" x14ac:dyDescent="0.25">
      <c r="B48" s="20" t="s">
        <v>117</v>
      </c>
    </row>
    <row r="49" spans="2:2" x14ac:dyDescent="0.25">
      <c r="B49" s="5" t="s">
        <v>110</v>
      </c>
    </row>
    <row r="50" spans="2:2" x14ac:dyDescent="0.25">
      <c r="B50" s="5" t="s">
        <v>108</v>
      </c>
    </row>
    <row r="51" spans="2:2" x14ac:dyDescent="0.25">
      <c r="B51" s="5" t="s">
        <v>109</v>
      </c>
    </row>
    <row r="52" spans="2:2" x14ac:dyDescent="0.25">
      <c r="B52" s="20" t="s">
        <v>122</v>
      </c>
    </row>
  </sheetData>
  <mergeCells count="4">
    <mergeCell ref="C3:D3"/>
    <mergeCell ref="C2:D2"/>
    <mergeCell ref="E2:H3"/>
    <mergeCell ref="B4:T4"/>
  </mergeCells>
  <conditionalFormatting sqref="T15 T6:T12">
    <cfRule type="iconSet" priority="11">
      <iconSet iconSet="4Arrows">
        <cfvo type="percent" val="0"/>
        <cfvo type="num" val="-0.05"/>
        <cfvo type="num" val="0"/>
        <cfvo type="num" val="0.05"/>
      </iconSet>
    </cfRule>
  </conditionalFormatting>
  <conditionalFormatting sqref="T13">
    <cfRule type="iconSet" priority="10">
      <iconSet iconSet="4Arrows">
        <cfvo type="percent" val="0"/>
        <cfvo type="num" val="-0.05"/>
        <cfvo type="num" val="0"/>
        <cfvo type="num" val="0.05"/>
      </iconSet>
    </cfRule>
  </conditionalFormatting>
  <conditionalFormatting sqref="T16">
    <cfRule type="iconSet" priority="9">
      <iconSet iconSet="4Arrows">
        <cfvo type="percent" val="0"/>
        <cfvo type="num" val="-0.05"/>
        <cfvo type="num" val="0"/>
        <cfvo type="num" val="0.05"/>
      </iconSet>
    </cfRule>
  </conditionalFormatting>
  <conditionalFormatting sqref="S6:S16 C13:K13 C15:K15 C6:O12 C14:O14 C16:O16">
    <cfRule type="expression" dxfId="59" priority="8">
      <formula>$C$2="Yield"</formula>
    </cfRule>
  </conditionalFormatting>
  <conditionalFormatting sqref="L13:N13 L15:N15">
    <cfRule type="expression" dxfId="58" priority="7">
      <formula>$C$2="Yield"</formula>
    </cfRule>
  </conditionalFormatting>
  <conditionalFormatting sqref="O13:P13 O15:P15">
    <cfRule type="expression" dxfId="57" priority="6">
      <formula>$C$2="Yield"</formula>
    </cfRule>
  </conditionalFormatting>
  <conditionalFormatting sqref="T14">
    <cfRule type="iconSet" priority="4">
      <iconSet iconSet="4Arrows">
        <cfvo type="percent" val="0"/>
        <cfvo type="num" val="-0.05"/>
        <cfvo type="num" val="0"/>
        <cfvo type="num" val="0.05"/>
      </iconSet>
    </cfRule>
  </conditionalFormatting>
  <conditionalFormatting sqref="Q6:Q12 P14:Q14 P16:Q16">
    <cfRule type="expression" dxfId="56" priority="3">
      <formula>$C$2="Yield"</formula>
    </cfRule>
  </conditionalFormatting>
  <conditionalFormatting sqref="Q13 Q15">
    <cfRule type="expression" dxfId="55" priority="2">
      <formula>$C$2="Yield"</formula>
    </cfRule>
  </conditionalFormatting>
  <conditionalFormatting sqref="P6:P12">
    <cfRule type="expression" dxfId="54" priority="1">
      <formula>$C$2="Yield"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reference!$C$49:$C$51</xm:f>
          </x14:formula1>
          <xm:sqref>C2:D2</xm:sqref>
        </x14:dataValidation>
        <x14:dataValidation type="list" allowBlank="1" showInputMessage="1" showErrorMessage="1" xr:uid="{00000000-0002-0000-0000-000001000000}">
          <x14:formula1>
            <xm:f>reference!$C$5:$C$34</xm:f>
          </x14:formula1>
          <xm:sqref>C3:D3</xm:sqref>
        </x14:dataValidation>
        <x14:dataValidation type="list" allowBlank="1" showInputMessage="1" showErrorMessage="1" xr:uid="{00000000-0002-0000-0000-000002000000}">
          <x14:formula1>
            <xm:f>Data!$D$3:$D$541</xm:f>
          </x14:formula1>
          <xm:sqref>U9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AF812"/>
  <sheetViews>
    <sheetView zoomScale="60" zoomScaleNormal="60" workbookViewId="0">
      <pane xSplit="3" ySplit="1" topLeftCell="K602" activePane="bottomRight" state="frozen"/>
      <selection pane="topRight" activeCell="D1" sqref="D1"/>
      <selection pane="bottomLeft" activeCell="A2" sqref="A2"/>
      <selection pane="bottomRight" activeCell="AF92" sqref="AF92"/>
    </sheetView>
  </sheetViews>
  <sheetFormatPr defaultColWidth="9.1796875" defaultRowHeight="12.5" x14ac:dyDescent="0.25"/>
  <cols>
    <col min="1" max="1" width="11.54296875" style="2" customWidth="1"/>
    <col min="2" max="2" width="23.54296875" style="2" customWidth="1"/>
    <col min="3" max="3" width="18.453125" style="2" customWidth="1"/>
    <col min="4" max="4" width="20.453125" style="2" customWidth="1"/>
    <col min="5" max="5" width="7.453125" style="2" customWidth="1"/>
    <col min="6" max="6" width="26.453125" style="2" customWidth="1"/>
    <col min="7" max="7" width="10.7265625" style="37" customWidth="1"/>
    <col min="8" max="15" width="9.1796875" style="37" customWidth="1"/>
    <col min="16" max="19" width="9.1796875" style="37"/>
    <col min="20" max="20" width="11.54296875" style="37" customWidth="1"/>
    <col min="21" max="21" width="10.54296875" style="37" bestFit="1" customWidth="1"/>
    <col min="22" max="25" width="10.81640625" style="37" customWidth="1"/>
    <col min="26" max="26" width="9.1796875" style="2"/>
    <col min="27" max="16384" width="9.1796875" style="1"/>
  </cols>
  <sheetData>
    <row r="1" spans="1:32" s="3" customFormat="1" x14ac:dyDescent="0.25">
      <c r="A1" s="26" t="s">
        <v>62</v>
      </c>
      <c r="B1" s="27" t="s">
        <v>63</v>
      </c>
      <c r="C1" s="27" t="s">
        <v>65</v>
      </c>
      <c r="D1" s="27" t="s">
        <v>85</v>
      </c>
      <c r="E1" s="27" t="s">
        <v>64</v>
      </c>
      <c r="F1" s="27" t="s">
        <v>87</v>
      </c>
      <c r="G1" s="33" t="s">
        <v>61</v>
      </c>
      <c r="H1" s="34" t="s">
        <v>66</v>
      </c>
      <c r="I1" s="34" t="s">
        <v>67</v>
      </c>
      <c r="J1" s="34" t="s">
        <v>68</v>
      </c>
      <c r="K1" s="34" t="s">
        <v>69</v>
      </c>
      <c r="L1" s="34" t="s">
        <v>70</v>
      </c>
      <c r="M1" s="34" t="s">
        <v>71</v>
      </c>
      <c r="N1" s="34" t="s">
        <v>72</v>
      </c>
      <c r="O1" s="34" t="s">
        <v>73</v>
      </c>
      <c r="P1" s="34" t="s">
        <v>74</v>
      </c>
      <c r="Q1" s="34" t="s">
        <v>75</v>
      </c>
      <c r="R1" s="34" t="s">
        <v>76</v>
      </c>
      <c r="S1" s="34" t="s">
        <v>77</v>
      </c>
      <c r="T1" s="34" t="s">
        <v>78</v>
      </c>
      <c r="U1" s="34" t="s">
        <v>79</v>
      </c>
      <c r="V1" s="34" t="s">
        <v>80</v>
      </c>
      <c r="W1" s="34" t="s">
        <v>81</v>
      </c>
      <c r="X1" s="34" t="s">
        <v>82</v>
      </c>
      <c r="Y1" s="35" t="s">
        <v>83</v>
      </c>
      <c r="Z1" s="35" t="s">
        <v>112</v>
      </c>
      <c r="AA1" s="35" t="s">
        <v>113</v>
      </c>
      <c r="AB1" s="41" t="s">
        <v>118</v>
      </c>
      <c r="AC1" s="41" t="s">
        <v>119</v>
      </c>
      <c r="AD1" s="41" t="s">
        <v>123</v>
      </c>
      <c r="AE1" s="41" t="s">
        <v>125</v>
      </c>
      <c r="AF1" s="41" t="s">
        <v>126</v>
      </c>
    </row>
    <row r="2" spans="1:32" x14ac:dyDescent="0.25">
      <c r="A2" s="2" t="s">
        <v>28</v>
      </c>
      <c r="B2" s="24" t="str">
        <f>VLOOKUP(Prod_Area_data[[#This Row],[or_product]],Ref_products[],2,FALSE)</f>
        <v>Field peas</v>
      </c>
      <c r="C2" s="24" t="str">
        <f>VLOOKUP(Prod_Area_data[[#This Row],[MS]],Ref_MS[],2,FALSE)</f>
        <v>EU-27</v>
      </c>
      <c r="D2" s="28" t="s">
        <v>92</v>
      </c>
      <c r="E2" s="28" t="s">
        <v>114</v>
      </c>
      <c r="F2" s="28" t="s">
        <v>115</v>
      </c>
      <c r="G2" s="36">
        <f t="shared" ref="G2:G65" si="0">(SUM(AA2:AE2)-MAX(AA2:AE2)-MIN(AA2:AE2))/3</f>
        <v>784.10666666666657</v>
      </c>
      <c r="H2" s="36">
        <v>837.00999999999988</v>
      </c>
      <c r="I2" s="36">
        <v>841.38</v>
      </c>
      <c r="J2" s="36">
        <v>783.56000000000006</v>
      </c>
      <c r="K2" s="36">
        <v>804.93</v>
      </c>
      <c r="L2" s="36">
        <v>815.31999999999982</v>
      </c>
      <c r="M2" s="36">
        <v>764.16999999999973</v>
      </c>
      <c r="N2" s="36">
        <v>652.45399999999995</v>
      </c>
      <c r="O2" s="36">
        <v>530.69000000000017</v>
      </c>
      <c r="P2" s="36">
        <v>382.55</v>
      </c>
      <c r="Q2" s="36">
        <v>474.7399999999999</v>
      </c>
      <c r="R2" s="36">
        <v>677.23</v>
      </c>
      <c r="S2" s="36">
        <v>642.20999999999981</v>
      </c>
      <c r="T2" s="36">
        <v>501.43</v>
      </c>
      <c r="U2" s="36">
        <v>434.98999999999995</v>
      </c>
      <c r="V2" s="36">
        <v>499.83</v>
      </c>
      <c r="W2" s="36">
        <v>700.34999999999991</v>
      </c>
      <c r="X2" s="36">
        <v>861.11000000000013</v>
      </c>
      <c r="Y2" s="36">
        <v>985.8</v>
      </c>
      <c r="Z2" s="36">
        <v>829.14999999999986</v>
      </c>
      <c r="AA2" s="36">
        <v>785.58</v>
      </c>
      <c r="AB2" s="36">
        <v>789.4</v>
      </c>
      <c r="AC2" s="36">
        <v>777.33999999999992</v>
      </c>
      <c r="AD2" s="36">
        <v>775.93</v>
      </c>
      <c r="AE2" s="56">
        <v>964.89</v>
      </c>
      <c r="AF2" s="51">
        <v>930.85733333333371</v>
      </c>
    </row>
    <row r="3" spans="1:32" x14ac:dyDescent="0.25">
      <c r="A3" s="2" t="s">
        <v>28</v>
      </c>
      <c r="B3" s="24" t="str">
        <f>VLOOKUP(Prod_Area_data[[#This Row],[or_product]],Ref_products[],2,FALSE)</f>
        <v>Field peas</v>
      </c>
      <c r="C3" s="24" t="str">
        <f>VLOOKUP(Prod_Area_data[[#This Row],[MS]],Ref_MS[],2,FALSE)</f>
        <v>EU-28</v>
      </c>
      <c r="D3" s="28" t="s">
        <v>92</v>
      </c>
      <c r="E3" s="28" t="s">
        <v>34</v>
      </c>
      <c r="F3" s="28" t="s">
        <v>35</v>
      </c>
      <c r="G3" s="36"/>
      <c r="H3" s="36">
        <f>H2+H31</f>
        <v>920.6099999999999</v>
      </c>
      <c r="I3" s="36">
        <f t="shared" ref="I3:AA3" si="1">I2+I31</f>
        <v>943.78</v>
      </c>
      <c r="J3" s="36">
        <f t="shared" si="1"/>
        <v>868.36</v>
      </c>
      <c r="K3" s="36">
        <f t="shared" si="1"/>
        <v>875.43</v>
      </c>
      <c r="L3" s="36">
        <f t="shared" si="1"/>
        <v>877.61999999999978</v>
      </c>
      <c r="M3" s="36">
        <f t="shared" si="1"/>
        <v>817.76999999999975</v>
      </c>
      <c r="N3" s="36">
        <f t="shared" si="1"/>
        <v>698.45399999999995</v>
      </c>
      <c r="O3" s="36">
        <f t="shared" si="1"/>
        <v>567.89000000000021</v>
      </c>
      <c r="P3" s="36">
        <f t="shared" si="1"/>
        <v>412.65000000000003</v>
      </c>
      <c r="Q3" s="36">
        <f t="shared" si="1"/>
        <v>516.7399999999999</v>
      </c>
      <c r="R3" s="36">
        <f t="shared" si="1"/>
        <v>719.23</v>
      </c>
      <c r="S3" s="36">
        <f t="shared" si="1"/>
        <v>672.20999999999981</v>
      </c>
      <c r="T3" s="36">
        <f t="shared" si="1"/>
        <v>525.43000000000006</v>
      </c>
      <c r="U3" s="36">
        <f t="shared" si="1"/>
        <v>463.98999999999995</v>
      </c>
      <c r="V3" s="36">
        <f t="shared" si="1"/>
        <v>531.82999999999993</v>
      </c>
      <c r="W3" s="36">
        <f t="shared" si="1"/>
        <v>744.34999999999991</v>
      </c>
      <c r="X3" s="36">
        <f t="shared" si="1"/>
        <v>912.11000000000013</v>
      </c>
      <c r="Y3" s="36">
        <f t="shared" si="1"/>
        <v>1025.8</v>
      </c>
      <c r="Z3" s="36">
        <f t="shared" si="1"/>
        <v>867.24999999999989</v>
      </c>
      <c r="AA3" s="36">
        <f t="shared" si="1"/>
        <v>826.57</v>
      </c>
      <c r="AB3" s="36"/>
      <c r="AC3" s="36"/>
      <c r="AD3" s="54"/>
      <c r="AE3" s="56"/>
      <c r="AF3" s="51"/>
    </row>
    <row r="4" spans="1:32" x14ac:dyDescent="0.25">
      <c r="A4" s="2" t="s">
        <v>28</v>
      </c>
      <c r="B4" s="24" t="str">
        <f>VLOOKUP(Prod_Area_data[[#This Row],[or_product]],Ref_products[],2,FALSE)</f>
        <v>Field peas</v>
      </c>
      <c r="C4" s="24" t="str">
        <f>VLOOKUP(Prod_Area_data[[#This Row],[MS]],Ref_MS[],2,FALSE)</f>
        <v>Belgium</v>
      </c>
      <c r="D4" s="28" t="s">
        <v>92</v>
      </c>
      <c r="E4" s="28" t="s">
        <v>131</v>
      </c>
      <c r="F4" s="28" t="s">
        <v>36</v>
      </c>
      <c r="G4" s="36">
        <f t="shared" si="0"/>
        <v>0.69</v>
      </c>
      <c r="H4" s="36">
        <v>1.4</v>
      </c>
      <c r="I4" s="36">
        <v>1.4</v>
      </c>
      <c r="J4" s="36">
        <v>1.3</v>
      </c>
      <c r="K4" s="36">
        <v>1.7</v>
      </c>
      <c r="L4" s="36">
        <v>1.7</v>
      </c>
      <c r="M4" s="36">
        <v>1.3</v>
      </c>
      <c r="N4" s="36">
        <v>1.1000000000000001</v>
      </c>
      <c r="O4" s="36">
        <v>1</v>
      </c>
      <c r="P4" s="36">
        <v>0.8</v>
      </c>
      <c r="Q4" s="36">
        <v>1</v>
      </c>
      <c r="R4" s="36">
        <v>1.1000000000000001</v>
      </c>
      <c r="S4" s="36">
        <v>0.96</v>
      </c>
      <c r="T4" s="36">
        <v>0.5</v>
      </c>
      <c r="U4" s="36">
        <v>0.38</v>
      </c>
      <c r="V4" s="36">
        <v>0.55000000000000004</v>
      </c>
      <c r="W4" s="36">
        <v>1.01</v>
      </c>
      <c r="X4" s="36">
        <v>0.87</v>
      </c>
      <c r="Y4" s="36">
        <v>0.76</v>
      </c>
      <c r="Z4" s="36">
        <v>0.7</v>
      </c>
      <c r="AA4" s="36">
        <v>0.65</v>
      </c>
      <c r="AB4" s="36">
        <v>0.66</v>
      </c>
      <c r="AC4" s="36">
        <v>0.75</v>
      </c>
      <c r="AD4" s="36">
        <v>0.71</v>
      </c>
      <c r="AE4" s="56">
        <v>0.7</v>
      </c>
      <c r="AF4" s="51">
        <v>0.67933333333333223</v>
      </c>
    </row>
    <row r="5" spans="1:32" x14ac:dyDescent="0.25">
      <c r="A5" s="2" t="s">
        <v>28</v>
      </c>
      <c r="B5" s="24" t="str">
        <f>VLOOKUP(Prod_Area_data[[#This Row],[or_product]],Ref_products[],2,FALSE)</f>
        <v>Field peas</v>
      </c>
      <c r="C5" s="24" t="str">
        <f>VLOOKUP(Prod_Area_data[[#This Row],[MS]],Ref_MS[],2,FALSE)</f>
        <v>Bulgaria</v>
      </c>
      <c r="D5" s="28" t="s">
        <v>92</v>
      </c>
      <c r="E5" s="28" t="s">
        <v>132</v>
      </c>
      <c r="F5" s="28" t="s">
        <v>37</v>
      </c>
      <c r="G5" s="36">
        <f t="shared" si="0"/>
        <v>13.250000000000002</v>
      </c>
      <c r="H5" s="36">
        <v>4.2</v>
      </c>
      <c r="I5" s="36">
        <v>4.0999999999999996</v>
      </c>
      <c r="J5" s="36">
        <v>4.0999999999999996</v>
      </c>
      <c r="K5" s="36">
        <v>2.2999999999999998</v>
      </c>
      <c r="L5" s="36">
        <v>1.8</v>
      </c>
      <c r="M5" s="36">
        <v>1.4</v>
      </c>
      <c r="N5" s="36">
        <v>0.6</v>
      </c>
      <c r="O5" s="36">
        <v>2.2000000000000002</v>
      </c>
      <c r="P5" s="36">
        <v>2</v>
      </c>
      <c r="Q5" s="36">
        <v>1</v>
      </c>
      <c r="R5" s="36">
        <v>1.98</v>
      </c>
      <c r="S5" s="36">
        <v>1.1000000000000001</v>
      </c>
      <c r="T5" s="36">
        <v>1.3</v>
      </c>
      <c r="U5" s="36">
        <v>1.24</v>
      </c>
      <c r="V5" s="36">
        <v>0.88</v>
      </c>
      <c r="W5" s="36">
        <v>9.25</v>
      </c>
      <c r="X5" s="36">
        <v>18.7</v>
      </c>
      <c r="Y5" s="36">
        <v>46.6</v>
      </c>
      <c r="Z5" s="36">
        <v>30.78</v>
      </c>
      <c r="AA5" s="36">
        <v>15.86</v>
      </c>
      <c r="AB5" s="36">
        <v>14.32</v>
      </c>
      <c r="AC5" s="36">
        <v>15.43</v>
      </c>
      <c r="AD5" s="36">
        <v>9.76</v>
      </c>
      <c r="AE5" s="56">
        <v>10</v>
      </c>
      <c r="AF5" s="51">
        <v>15.742666666666764</v>
      </c>
    </row>
    <row r="6" spans="1:32" x14ac:dyDescent="0.25">
      <c r="A6" s="2" t="s">
        <v>28</v>
      </c>
      <c r="B6" s="24" t="str">
        <f>VLOOKUP(Prod_Area_data[[#This Row],[or_product]],Ref_products[],2,FALSE)</f>
        <v>Field peas</v>
      </c>
      <c r="C6" s="24" t="str">
        <f>VLOOKUP(Prod_Area_data[[#This Row],[MS]],Ref_MS[],2,FALSE)</f>
        <v>Czechia</v>
      </c>
      <c r="D6" s="28" t="s">
        <v>92</v>
      </c>
      <c r="E6" s="28" t="s">
        <v>133</v>
      </c>
      <c r="F6" s="28" t="s">
        <v>124</v>
      </c>
      <c r="G6" s="36">
        <f t="shared" si="0"/>
        <v>37.256666666666668</v>
      </c>
      <c r="H6" s="36">
        <v>33.799999999999997</v>
      </c>
      <c r="I6" s="36">
        <v>32.14</v>
      </c>
      <c r="J6" s="36">
        <v>27.97</v>
      </c>
      <c r="K6" s="36">
        <v>24.09</v>
      </c>
      <c r="L6" s="36">
        <v>21.49</v>
      </c>
      <c r="M6" s="36">
        <v>29.12</v>
      </c>
      <c r="N6" s="36">
        <v>27.1</v>
      </c>
      <c r="O6" s="36">
        <v>22.9</v>
      </c>
      <c r="P6" s="36">
        <v>17.399999999999999</v>
      </c>
      <c r="Q6" s="36">
        <v>21.1</v>
      </c>
      <c r="R6" s="36">
        <v>24.39</v>
      </c>
      <c r="S6" s="36">
        <v>17.190000000000001</v>
      </c>
      <c r="T6" s="36">
        <v>15.07</v>
      </c>
      <c r="U6" s="36">
        <v>12.93</v>
      </c>
      <c r="V6" s="36">
        <v>14.45</v>
      </c>
      <c r="W6" s="36">
        <v>23.88</v>
      </c>
      <c r="X6" s="36">
        <v>26.6</v>
      </c>
      <c r="Y6" s="36">
        <v>34.79</v>
      </c>
      <c r="Z6" s="36">
        <v>29.09</v>
      </c>
      <c r="AA6" s="36">
        <v>28.78</v>
      </c>
      <c r="AB6" s="36">
        <v>32.61</v>
      </c>
      <c r="AC6" s="36">
        <v>38.53</v>
      </c>
      <c r="AD6" s="36">
        <v>40.630000000000003</v>
      </c>
      <c r="AE6" s="56">
        <v>46.95</v>
      </c>
      <c r="AF6" s="51">
        <v>47.049333333334289</v>
      </c>
    </row>
    <row r="7" spans="1:32" x14ac:dyDescent="0.25">
      <c r="A7" s="2" t="s">
        <v>28</v>
      </c>
      <c r="B7" s="24" t="str">
        <f>VLOOKUP(Prod_Area_data[[#This Row],[or_product]],Ref_products[],2,FALSE)</f>
        <v>Field peas</v>
      </c>
      <c r="C7" s="24" t="str">
        <f>VLOOKUP(Prod_Area_data[[#This Row],[MS]],Ref_MS[],2,FALSE)</f>
        <v>Denmark</v>
      </c>
      <c r="D7" s="28" t="s">
        <v>92</v>
      </c>
      <c r="E7" s="28" t="s">
        <v>134</v>
      </c>
      <c r="F7" s="28" t="s">
        <v>39</v>
      </c>
      <c r="G7" s="36">
        <f t="shared" si="0"/>
        <v>10.700000000000001</v>
      </c>
      <c r="H7" s="36">
        <v>35.6</v>
      </c>
      <c r="I7" s="36">
        <v>32.1</v>
      </c>
      <c r="J7" s="36">
        <v>40.4</v>
      </c>
      <c r="K7" s="36">
        <v>31.4</v>
      </c>
      <c r="L7" s="36">
        <v>26.7</v>
      </c>
      <c r="M7" s="36">
        <v>16.3</v>
      </c>
      <c r="N7" s="36">
        <v>10.5</v>
      </c>
      <c r="O7" s="36">
        <v>5.8</v>
      </c>
      <c r="P7" s="36">
        <v>4.4000000000000004</v>
      </c>
      <c r="Q7" s="36">
        <v>6.8</v>
      </c>
      <c r="R7" s="36">
        <v>8.6999999999999993</v>
      </c>
      <c r="S7" s="36">
        <v>5.9</v>
      </c>
      <c r="T7" s="36">
        <v>4.4000000000000004</v>
      </c>
      <c r="U7" s="36">
        <v>4.3</v>
      </c>
      <c r="V7" s="36">
        <v>4.2</v>
      </c>
      <c r="W7" s="36">
        <v>5</v>
      </c>
      <c r="X7" s="36">
        <v>4.8</v>
      </c>
      <c r="Y7" s="36">
        <v>5.4</v>
      </c>
      <c r="Z7" s="36">
        <v>6.6</v>
      </c>
      <c r="AA7" s="36">
        <v>5.2</v>
      </c>
      <c r="AB7" s="36">
        <v>7.4</v>
      </c>
      <c r="AC7" s="36">
        <v>10.3</v>
      </c>
      <c r="AD7" s="36">
        <v>14.4</v>
      </c>
      <c r="AE7" s="56">
        <v>19.399999999999999</v>
      </c>
      <c r="AF7" s="51">
        <v>16.093333333333248</v>
      </c>
    </row>
    <row r="8" spans="1:32" x14ac:dyDescent="0.25">
      <c r="A8" s="2" t="s">
        <v>28</v>
      </c>
      <c r="B8" s="24" t="str">
        <f>VLOOKUP(Prod_Area_data[[#This Row],[or_product]],Ref_products[],2,FALSE)</f>
        <v>Field peas</v>
      </c>
      <c r="C8" s="24" t="str">
        <f>VLOOKUP(Prod_Area_data[[#This Row],[MS]],Ref_MS[],2,FALSE)</f>
        <v>Germany</v>
      </c>
      <c r="D8" s="28" t="s">
        <v>92</v>
      </c>
      <c r="E8" s="28" t="s">
        <v>135</v>
      </c>
      <c r="F8" s="28" t="s">
        <v>40</v>
      </c>
      <c r="G8" s="36">
        <f t="shared" si="0"/>
        <v>95.733333333333306</v>
      </c>
      <c r="H8" s="36">
        <v>141.30000000000001</v>
      </c>
      <c r="I8" s="36">
        <v>163.6</v>
      </c>
      <c r="J8" s="36">
        <v>148.4</v>
      </c>
      <c r="K8" s="36">
        <v>135.9</v>
      </c>
      <c r="L8" s="36">
        <v>121.5</v>
      </c>
      <c r="M8" s="36">
        <v>110.3</v>
      </c>
      <c r="N8" s="36">
        <v>92.1</v>
      </c>
      <c r="O8" s="36">
        <v>67.7</v>
      </c>
      <c r="P8" s="36">
        <v>48</v>
      </c>
      <c r="Q8" s="36">
        <v>48.3</v>
      </c>
      <c r="R8" s="36">
        <v>57.23</v>
      </c>
      <c r="S8" s="36">
        <v>55.8</v>
      </c>
      <c r="T8" s="36">
        <v>44.8</v>
      </c>
      <c r="U8" s="36">
        <v>37.9</v>
      </c>
      <c r="V8" s="36">
        <v>41.7</v>
      </c>
      <c r="W8" s="36">
        <v>79.099999999999994</v>
      </c>
      <c r="X8" s="36">
        <v>87.5</v>
      </c>
      <c r="Y8" s="36">
        <v>85.5</v>
      </c>
      <c r="Z8" s="36">
        <v>70.7</v>
      </c>
      <c r="AA8" s="36">
        <v>74.599999999999994</v>
      </c>
      <c r="AB8" s="36">
        <v>82.6</v>
      </c>
      <c r="AC8" s="36">
        <v>97.7</v>
      </c>
      <c r="AD8" s="36">
        <v>106.9</v>
      </c>
      <c r="AE8" s="56">
        <v>117.2</v>
      </c>
      <c r="AF8" s="51">
        <v>115.02666666666664</v>
      </c>
    </row>
    <row r="9" spans="1:32" x14ac:dyDescent="0.25">
      <c r="A9" s="2" t="s">
        <v>28</v>
      </c>
      <c r="B9" s="24" t="str">
        <f>VLOOKUP(Prod_Area_data[[#This Row],[or_product]],Ref_products[],2,FALSE)</f>
        <v>Field peas</v>
      </c>
      <c r="C9" s="24" t="str">
        <f>VLOOKUP(Prod_Area_data[[#This Row],[MS]],Ref_MS[],2,FALSE)</f>
        <v>Estonia</v>
      </c>
      <c r="D9" s="28" t="s">
        <v>92</v>
      </c>
      <c r="E9" s="28" t="s">
        <v>136</v>
      </c>
      <c r="F9" s="28" t="s">
        <v>41</v>
      </c>
      <c r="G9" s="36">
        <f t="shared" si="0"/>
        <v>35.333333333333336</v>
      </c>
      <c r="H9" s="36">
        <v>3.2</v>
      </c>
      <c r="I9" s="36">
        <v>3.3</v>
      </c>
      <c r="J9" s="36">
        <v>2.2000000000000002</v>
      </c>
      <c r="K9" s="36">
        <v>4</v>
      </c>
      <c r="L9" s="36">
        <v>4.2</v>
      </c>
      <c r="M9" s="36">
        <v>4.3</v>
      </c>
      <c r="N9" s="36">
        <v>4.5</v>
      </c>
      <c r="O9" s="36">
        <v>5.6</v>
      </c>
      <c r="P9" s="36">
        <v>4.7</v>
      </c>
      <c r="Q9" s="36">
        <v>4.8</v>
      </c>
      <c r="R9" s="36">
        <v>6.9</v>
      </c>
      <c r="S9" s="36">
        <v>8.5</v>
      </c>
      <c r="T9" s="36">
        <v>10.9</v>
      </c>
      <c r="U9" s="36">
        <v>13.2</v>
      </c>
      <c r="V9" s="36">
        <v>16.5</v>
      </c>
      <c r="W9" s="36">
        <v>22.1</v>
      </c>
      <c r="X9" s="36">
        <v>38.869999999999997</v>
      </c>
      <c r="Y9" s="36">
        <v>38.75</v>
      </c>
      <c r="Z9" s="36">
        <v>29.68</v>
      </c>
      <c r="AA9" s="36">
        <v>31.84</v>
      </c>
      <c r="AB9" s="36">
        <v>35.64</v>
      </c>
      <c r="AC9" s="36">
        <v>33.1</v>
      </c>
      <c r="AD9" s="36">
        <v>37.26</v>
      </c>
      <c r="AE9" s="56">
        <v>42.75</v>
      </c>
      <c r="AF9" s="51">
        <v>42.860666666666475</v>
      </c>
    </row>
    <row r="10" spans="1:32" x14ac:dyDescent="0.25">
      <c r="A10" s="2" t="s">
        <v>28</v>
      </c>
      <c r="B10" s="24" t="str">
        <f>VLOOKUP(Prod_Area_data[[#This Row],[or_product]],Ref_products[],2,FALSE)</f>
        <v>Field peas</v>
      </c>
      <c r="C10" s="24" t="str">
        <f>VLOOKUP(Prod_Area_data[[#This Row],[MS]],Ref_MS[],2,FALSE)</f>
        <v>Ireland</v>
      </c>
      <c r="D10" s="28" t="s">
        <v>92</v>
      </c>
      <c r="E10" s="28" t="s">
        <v>137</v>
      </c>
      <c r="F10" s="28" t="s">
        <v>42</v>
      </c>
      <c r="G10" s="36">
        <f t="shared" si="0"/>
        <v>0.64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0.63</v>
      </c>
      <c r="Q10" s="36">
        <v>0.85</v>
      </c>
      <c r="R10" s="36">
        <v>1.17</v>
      </c>
      <c r="S10" s="36">
        <v>0.75</v>
      </c>
      <c r="T10" s="36">
        <v>0.71</v>
      </c>
      <c r="U10" s="36">
        <v>0.51</v>
      </c>
      <c r="V10" s="36">
        <v>0.61</v>
      </c>
      <c r="W10" s="36">
        <v>0.8</v>
      </c>
      <c r="X10" s="36">
        <v>0.97</v>
      </c>
      <c r="Y10" s="36">
        <v>0.67</v>
      </c>
      <c r="Z10" s="36">
        <v>0.71</v>
      </c>
      <c r="AA10" s="36">
        <v>0.65</v>
      </c>
      <c r="AB10" s="36">
        <v>0.8</v>
      </c>
      <c r="AC10" s="36">
        <v>0.49</v>
      </c>
      <c r="AD10" s="36">
        <v>0.54</v>
      </c>
      <c r="AE10" s="56">
        <v>0.73</v>
      </c>
      <c r="AF10" s="51">
        <v>0.60333333333333883</v>
      </c>
    </row>
    <row r="11" spans="1:32" x14ac:dyDescent="0.25">
      <c r="A11" s="2" t="s">
        <v>28</v>
      </c>
      <c r="B11" s="24" t="str">
        <f>VLOOKUP(Prod_Area_data[[#This Row],[or_product]],Ref_products[],2,FALSE)</f>
        <v>Field peas</v>
      </c>
      <c r="C11" s="24" t="str">
        <f>VLOOKUP(Prod_Area_data[[#This Row],[MS]],Ref_MS[],2,FALSE)</f>
        <v>Greece</v>
      </c>
      <c r="D11" s="28" t="s">
        <v>92</v>
      </c>
      <c r="E11" s="28" t="s">
        <v>138</v>
      </c>
      <c r="F11" s="28" t="s">
        <v>43</v>
      </c>
      <c r="G11" s="36">
        <f t="shared" si="0"/>
        <v>16.816666666666666</v>
      </c>
      <c r="H11" s="36">
        <v>3.26</v>
      </c>
      <c r="I11" s="36">
        <v>3.75</v>
      </c>
      <c r="J11" s="36">
        <v>3.18</v>
      </c>
      <c r="K11" s="36">
        <v>3.3</v>
      </c>
      <c r="L11" s="36">
        <v>3.13</v>
      </c>
      <c r="M11" s="36">
        <v>3.9</v>
      </c>
      <c r="N11" s="36">
        <v>3.61</v>
      </c>
      <c r="O11" s="36">
        <v>3.17</v>
      </c>
      <c r="P11" s="36">
        <v>3.07</v>
      </c>
      <c r="Q11" s="36">
        <v>3.04</v>
      </c>
      <c r="R11" s="36">
        <v>3.65</v>
      </c>
      <c r="S11" s="36">
        <v>3.14</v>
      </c>
      <c r="T11" s="36">
        <v>3.49</v>
      </c>
      <c r="U11" s="36">
        <v>3.35</v>
      </c>
      <c r="V11" s="36">
        <v>4.7300000000000004</v>
      </c>
      <c r="W11" s="36">
        <v>9.7200000000000006</v>
      </c>
      <c r="X11" s="36">
        <v>10.78</v>
      </c>
      <c r="Y11" s="36">
        <v>14.87</v>
      </c>
      <c r="Z11" s="36">
        <v>13.04</v>
      </c>
      <c r="AA11" s="36">
        <v>12.86</v>
      </c>
      <c r="AB11" s="36">
        <v>12.6</v>
      </c>
      <c r="AC11" s="36">
        <v>18.37</v>
      </c>
      <c r="AD11" s="36">
        <v>20.309999999999999</v>
      </c>
      <c r="AE11" s="56">
        <v>19.22</v>
      </c>
      <c r="AF11" s="51">
        <v>21.500000000000455</v>
      </c>
    </row>
    <row r="12" spans="1:32" x14ac:dyDescent="0.25">
      <c r="A12" s="2" t="s">
        <v>28</v>
      </c>
      <c r="B12" s="24" t="str">
        <f>VLOOKUP(Prod_Area_data[[#This Row],[or_product]],Ref_products[],2,FALSE)</f>
        <v>Field peas</v>
      </c>
      <c r="C12" s="24" t="str">
        <f>VLOOKUP(Prod_Area_data[[#This Row],[MS]],Ref_MS[],2,FALSE)</f>
        <v>Spain</v>
      </c>
      <c r="D12" s="28" t="s">
        <v>92</v>
      </c>
      <c r="E12" s="28" t="s">
        <v>139</v>
      </c>
      <c r="F12" s="28" t="s">
        <v>44</v>
      </c>
      <c r="G12" s="36">
        <f t="shared" si="0"/>
        <v>128.30000000000001</v>
      </c>
      <c r="H12" s="36">
        <v>38.5</v>
      </c>
      <c r="I12" s="36">
        <v>49.9</v>
      </c>
      <c r="J12" s="36">
        <v>79.7</v>
      </c>
      <c r="K12" s="36">
        <v>105.2</v>
      </c>
      <c r="L12" s="36">
        <v>137.1</v>
      </c>
      <c r="M12" s="36">
        <v>146.5</v>
      </c>
      <c r="N12" s="36">
        <v>149.30000000000001</v>
      </c>
      <c r="O12" s="36">
        <v>142.19999999999999</v>
      </c>
      <c r="P12" s="36">
        <v>101.7</v>
      </c>
      <c r="Q12" s="36">
        <v>160.19999999999999</v>
      </c>
      <c r="R12" s="36">
        <v>201.46</v>
      </c>
      <c r="S12" s="36">
        <v>241.35</v>
      </c>
      <c r="T12" s="36">
        <v>153.47999999999999</v>
      </c>
      <c r="U12" s="36">
        <v>122.25</v>
      </c>
      <c r="V12" s="36">
        <v>139.4</v>
      </c>
      <c r="W12" s="36">
        <v>161.75</v>
      </c>
      <c r="X12" s="36">
        <v>155.41</v>
      </c>
      <c r="Y12" s="36">
        <v>173.85</v>
      </c>
      <c r="Z12" s="36">
        <v>149.02000000000001</v>
      </c>
      <c r="AA12" s="36">
        <v>145.4</v>
      </c>
      <c r="AB12" s="36">
        <v>116.99</v>
      </c>
      <c r="AC12" s="36">
        <v>115.33</v>
      </c>
      <c r="AD12" s="36">
        <v>122.51</v>
      </c>
      <c r="AE12" s="56">
        <v>223.52</v>
      </c>
      <c r="AF12" s="51">
        <v>153.91133333333323</v>
      </c>
    </row>
    <row r="13" spans="1:32" x14ac:dyDescent="0.25">
      <c r="A13" s="2" t="s">
        <v>28</v>
      </c>
      <c r="B13" s="24" t="s">
        <v>92</v>
      </c>
      <c r="C13" s="24" t="str">
        <f>VLOOKUP(Prod_Area_data[[#This Row],[MS]],Ref_MS[],2,FALSE)</f>
        <v>France</v>
      </c>
      <c r="D13" s="28" t="s">
        <v>140</v>
      </c>
      <c r="E13" s="28" t="s">
        <v>141</v>
      </c>
      <c r="F13" s="28" t="s">
        <v>9</v>
      </c>
      <c r="G13" s="36">
        <f t="shared" si="0"/>
        <v>174.15</v>
      </c>
      <c r="H13" s="36">
        <v>428.8</v>
      </c>
      <c r="I13" s="36">
        <v>413.7</v>
      </c>
      <c r="J13" s="36">
        <v>337</v>
      </c>
      <c r="K13" s="36">
        <v>365.4</v>
      </c>
      <c r="L13" s="36">
        <v>357</v>
      </c>
      <c r="M13" s="36">
        <v>316.2</v>
      </c>
      <c r="N13" s="36">
        <v>239.7</v>
      </c>
      <c r="O13" s="36">
        <v>162.4</v>
      </c>
      <c r="P13" s="36">
        <v>98.5</v>
      </c>
      <c r="Q13" s="36">
        <v>111.6</v>
      </c>
      <c r="R13" s="36">
        <v>239.52</v>
      </c>
      <c r="S13" s="36">
        <v>183.46</v>
      </c>
      <c r="T13" s="36">
        <v>134.1</v>
      </c>
      <c r="U13" s="36">
        <v>119.52</v>
      </c>
      <c r="V13" s="36">
        <v>139.46</v>
      </c>
      <c r="W13" s="36">
        <v>175.79</v>
      </c>
      <c r="X13" s="36">
        <v>214.57</v>
      </c>
      <c r="Y13" s="36">
        <v>215.78</v>
      </c>
      <c r="Z13" s="36">
        <v>167.13</v>
      </c>
      <c r="AA13" s="36">
        <v>175.57</v>
      </c>
      <c r="AB13" s="36">
        <v>202.69</v>
      </c>
      <c r="AC13" s="36">
        <v>194.33</v>
      </c>
      <c r="AD13" s="36">
        <v>133.49</v>
      </c>
      <c r="AE13" s="56">
        <v>152.55000000000001</v>
      </c>
      <c r="AF13" s="51">
        <v>166.79199999999992</v>
      </c>
    </row>
    <row r="14" spans="1:32" x14ac:dyDescent="0.25">
      <c r="A14" s="2" t="s">
        <v>28</v>
      </c>
      <c r="B14" s="24" t="str">
        <f>VLOOKUP(Prod_Area_data[[#This Row],[or_product]],Ref_products[],2,FALSE)</f>
        <v>Field peas</v>
      </c>
      <c r="C14" s="24" t="str">
        <f>VLOOKUP(Prod_Area_data[[#This Row],[MS]],Ref_MS[],2,FALSE)</f>
        <v>Croatia</v>
      </c>
      <c r="D14" s="28" t="s">
        <v>92</v>
      </c>
      <c r="E14" s="28" t="s">
        <v>142</v>
      </c>
      <c r="F14" s="28" t="s">
        <v>33</v>
      </c>
      <c r="G14" s="36">
        <f t="shared" si="0"/>
        <v>0.76333333333333309</v>
      </c>
      <c r="H14" s="36">
        <v>0.56000000000000005</v>
      </c>
      <c r="I14" s="36">
        <v>0.78</v>
      </c>
      <c r="J14" s="36">
        <v>0.87</v>
      </c>
      <c r="K14" s="36">
        <v>0.89</v>
      </c>
      <c r="L14" s="36">
        <v>0.81</v>
      </c>
      <c r="M14" s="36">
        <v>0.45</v>
      </c>
      <c r="N14" s="36">
        <v>0.33</v>
      </c>
      <c r="O14" s="36">
        <v>0.37</v>
      </c>
      <c r="P14" s="36">
        <v>0.72</v>
      </c>
      <c r="Q14" s="36">
        <v>1.03</v>
      </c>
      <c r="R14" s="36">
        <v>0.8</v>
      </c>
      <c r="S14" s="36">
        <v>0.87</v>
      </c>
      <c r="T14" s="36">
        <v>0.94</v>
      </c>
      <c r="U14" s="36">
        <v>0.88</v>
      </c>
      <c r="V14" s="36">
        <v>0.9</v>
      </c>
      <c r="W14" s="36">
        <v>0.69</v>
      </c>
      <c r="X14" s="36">
        <v>1.61</v>
      </c>
      <c r="Y14" s="36">
        <v>0.94</v>
      </c>
      <c r="Z14" s="36">
        <v>1.06</v>
      </c>
      <c r="AA14" s="36">
        <v>1.32</v>
      </c>
      <c r="AB14" s="36">
        <v>0.73</v>
      </c>
      <c r="AC14" s="36">
        <v>0.86</v>
      </c>
      <c r="AD14" s="36">
        <v>0.67</v>
      </c>
      <c r="AE14" s="56">
        <v>0.7</v>
      </c>
      <c r="AF14" s="51">
        <v>0.74599999999999511</v>
      </c>
    </row>
    <row r="15" spans="1:32" x14ac:dyDescent="0.25">
      <c r="A15" s="2" t="s">
        <v>28</v>
      </c>
      <c r="B15" s="24" t="str">
        <f>VLOOKUP(Prod_Area_data[[#This Row],[or_product]],Ref_products[],2,FALSE)</f>
        <v>Field peas</v>
      </c>
      <c r="C15" s="24" t="str">
        <f>VLOOKUP(Prod_Area_data[[#This Row],[MS]],Ref_MS[],2,FALSE)</f>
        <v>Italy</v>
      </c>
      <c r="D15" s="28" t="s">
        <v>92</v>
      </c>
      <c r="E15" s="28" t="s">
        <v>143</v>
      </c>
      <c r="F15" s="28" t="s">
        <v>45</v>
      </c>
      <c r="G15" s="36">
        <f t="shared" si="0"/>
        <v>18.190000000000001</v>
      </c>
      <c r="H15" s="36">
        <v>2</v>
      </c>
      <c r="I15" s="36">
        <v>2</v>
      </c>
      <c r="J15" s="36">
        <v>5.6</v>
      </c>
      <c r="K15" s="36">
        <v>7.2</v>
      </c>
      <c r="L15" s="36">
        <v>7.6</v>
      </c>
      <c r="M15" s="36">
        <v>8.3000000000000007</v>
      </c>
      <c r="N15" s="36">
        <v>10.064</v>
      </c>
      <c r="O15" s="36">
        <v>9.6199999999999992</v>
      </c>
      <c r="P15" s="36">
        <v>7.1</v>
      </c>
      <c r="Q15" s="36">
        <v>8.1</v>
      </c>
      <c r="R15" s="36">
        <v>11.69</v>
      </c>
      <c r="S15" s="36">
        <v>10.55</v>
      </c>
      <c r="T15" s="36">
        <v>9.86</v>
      </c>
      <c r="U15" s="36">
        <v>9.4600000000000009</v>
      </c>
      <c r="V15" s="36">
        <v>9.9700000000000006</v>
      </c>
      <c r="W15" s="36">
        <v>11.18</v>
      </c>
      <c r="X15" s="36">
        <v>14.11</v>
      </c>
      <c r="Y15" s="36">
        <v>17.05</v>
      </c>
      <c r="Z15" s="36">
        <v>17.920000000000002</v>
      </c>
      <c r="AA15" s="36">
        <v>22.93</v>
      </c>
      <c r="AB15" s="36">
        <v>20.77</v>
      </c>
      <c r="AC15" s="36">
        <v>17.77</v>
      </c>
      <c r="AD15" s="36">
        <v>16.03</v>
      </c>
      <c r="AE15" s="56">
        <v>15.05</v>
      </c>
      <c r="AF15" s="51">
        <v>20.082666666666682</v>
      </c>
    </row>
    <row r="16" spans="1:32" x14ac:dyDescent="0.25">
      <c r="A16" s="2" t="s">
        <v>28</v>
      </c>
      <c r="B16" s="24" t="str">
        <f>VLOOKUP(Prod_Area_data[[#This Row],[or_product]],Ref_products[],2,FALSE)</f>
        <v>Field peas</v>
      </c>
      <c r="C16" s="24" t="str">
        <f>VLOOKUP(Prod_Area_data[[#This Row],[MS]],Ref_MS[],2,FALSE)</f>
        <v>Cyprus</v>
      </c>
      <c r="D16" s="28" t="s">
        <v>92</v>
      </c>
      <c r="E16" s="28" t="s">
        <v>144</v>
      </c>
      <c r="F16" s="28" t="s">
        <v>46</v>
      </c>
      <c r="G16" s="36">
        <f t="shared" si="0"/>
        <v>4.0000000000000008E-2</v>
      </c>
      <c r="H16" s="36">
        <v>0</v>
      </c>
      <c r="I16" s="36">
        <v>0</v>
      </c>
      <c r="J16" s="36">
        <v>0</v>
      </c>
      <c r="K16" s="36">
        <v>0.02</v>
      </c>
      <c r="L16" s="36">
        <v>0.02</v>
      </c>
      <c r="M16" s="36">
        <v>0.02</v>
      </c>
      <c r="N16" s="36">
        <v>0.03</v>
      </c>
      <c r="O16" s="36">
        <v>0.02</v>
      </c>
      <c r="P16" s="36">
        <v>0.04</v>
      </c>
      <c r="Q16" s="36">
        <v>7.0000000000000007E-2</v>
      </c>
      <c r="R16" s="36">
        <v>0.05</v>
      </c>
      <c r="S16" s="36">
        <v>7.0000000000000007E-2</v>
      </c>
      <c r="T16" s="36">
        <v>7.0000000000000007E-2</v>
      </c>
      <c r="U16" s="36">
        <v>0.06</v>
      </c>
      <c r="V16" s="36">
        <v>0.06</v>
      </c>
      <c r="W16" s="36">
        <v>0.08</v>
      </c>
      <c r="X16" s="36">
        <v>7.0000000000000007E-2</v>
      </c>
      <c r="Y16" s="36">
        <v>0.06</v>
      </c>
      <c r="Z16" s="36">
        <v>0.05</v>
      </c>
      <c r="AA16" s="36">
        <v>0.05</v>
      </c>
      <c r="AB16" s="36">
        <v>0.04</v>
      </c>
      <c r="AC16" s="36">
        <v>0.03</v>
      </c>
      <c r="AD16" s="36">
        <v>0.04</v>
      </c>
      <c r="AE16" s="56">
        <v>0.04</v>
      </c>
      <c r="AF16" s="51">
        <v>2.7999999999998693E-2</v>
      </c>
    </row>
    <row r="17" spans="1:32" x14ac:dyDescent="0.25">
      <c r="A17" s="2" t="s">
        <v>28</v>
      </c>
      <c r="B17" s="24" t="str">
        <f>VLOOKUP(Prod_Area_data[[#This Row],[or_product]],Ref_products[],2,FALSE)</f>
        <v>Field peas</v>
      </c>
      <c r="C17" s="24" t="str">
        <f>VLOOKUP(Prod_Area_data[[#This Row],[MS]],Ref_MS[],2,FALSE)</f>
        <v>Latvia</v>
      </c>
      <c r="D17" s="28" t="s">
        <v>92</v>
      </c>
      <c r="E17" s="28" t="s">
        <v>145</v>
      </c>
      <c r="F17" s="28" t="s">
        <v>47</v>
      </c>
      <c r="G17" s="36">
        <f t="shared" si="0"/>
        <v>16.399999999999999</v>
      </c>
      <c r="H17" s="36">
        <v>1.4</v>
      </c>
      <c r="I17" s="36">
        <v>2.1</v>
      </c>
      <c r="J17" s="36">
        <v>1.9</v>
      </c>
      <c r="K17" s="36">
        <v>2.1</v>
      </c>
      <c r="L17" s="36">
        <v>1.5</v>
      </c>
      <c r="M17" s="36">
        <v>1.6</v>
      </c>
      <c r="N17" s="36">
        <v>0.8</v>
      </c>
      <c r="O17" s="36">
        <v>0.9</v>
      </c>
      <c r="P17" s="36">
        <v>0.7</v>
      </c>
      <c r="Q17" s="36">
        <v>1.3</v>
      </c>
      <c r="R17" s="36">
        <v>1.2000000000000002</v>
      </c>
      <c r="S17" s="36">
        <v>1.1000000000000001</v>
      </c>
      <c r="T17" s="36">
        <v>1.1000000000000001</v>
      </c>
      <c r="U17" s="36">
        <v>2.2999999999999998</v>
      </c>
      <c r="V17" s="36">
        <v>2.9</v>
      </c>
      <c r="W17" s="36">
        <v>3.9</v>
      </c>
      <c r="X17" s="36">
        <v>8.6</v>
      </c>
      <c r="Y17" s="36">
        <v>9.6</v>
      </c>
      <c r="Z17" s="36">
        <v>11.4</v>
      </c>
      <c r="AA17" s="36">
        <v>13.5</v>
      </c>
      <c r="AB17" s="36">
        <v>13.4</v>
      </c>
      <c r="AC17" s="36">
        <v>14</v>
      </c>
      <c r="AD17" s="36">
        <v>21.7</v>
      </c>
      <c r="AE17" s="56">
        <v>31.8</v>
      </c>
      <c r="AF17" s="51">
        <v>27.253333333333103</v>
      </c>
    </row>
    <row r="18" spans="1:32" x14ac:dyDescent="0.25">
      <c r="A18" s="2" t="s">
        <v>28</v>
      </c>
      <c r="B18" s="24" t="str">
        <f>VLOOKUP(Prod_Area_data[[#This Row],[or_product]],Ref_products[],2,FALSE)</f>
        <v>Field peas</v>
      </c>
      <c r="C18" s="24" t="str">
        <f>VLOOKUP(Prod_Area_data[[#This Row],[MS]],Ref_MS[],2,FALSE)</f>
        <v>Lithuania</v>
      </c>
      <c r="D18" s="28" t="s">
        <v>92</v>
      </c>
      <c r="E18" s="28" t="s">
        <v>146</v>
      </c>
      <c r="F18" s="28" t="s">
        <v>48</v>
      </c>
      <c r="G18" s="36">
        <f t="shared" si="0"/>
        <v>69.473333333333329</v>
      </c>
      <c r="H18" s="36">
        <v>25.2</v>
      </c>
      <c r="I18" s="36">
        <v>21.7</v>
      </c>
      <c r="J18" s="36">
        <v>18.399999999999999</v>
      </c>
      <c r="K18" s="36">
        <v>7.4</v>
      </c>
      <c r="L18" s="36">
        <v>11.5</v>
      </c>
      <c r="M18" s="36">
        <v>12.3</v>
      </c>
      <c r="N18" s="36">
        <v>14.8</v>
      </c>
      <c r="O18" s="36">
        <v>15.6</v>
      </c>
      <c r="P18" s="36">
        <v>15.3</v>
      </c>
      <c r="Q18" s="36">
        <v>25.2</v>
      </c>
      <c r="R18" s="36">
        <v>27.1</v>
      </c>
      <c r="S18" s="36">
        <v>26.5</v>
      </c>
      <c r="T18" s="36">
        <v>24</v>
      </c>
      <c r="U18" s="36">
        <v>24</v>
      </c>
      <c r="V18" s="36">
        <v>40.9</v>
      </c>
      <c r="W18" s="36">
        <v>79.430000000000007</v>
      </c>
      <c r="X18" s="36">
        <v>148.75</v>
      </c>
      <c r="Y18" s="36">
        <v>154.19999999999999</v>
      </c>
      <c r="Z18" s="36">
        <v>106.19</v>
      </c>
      <c r="AA18" s="36">
        <v>75.22</v>
      </c>
      <c r="AB18" s="36">
        <v>61.74</v>
      </c>
      <c r="AC18" s="36">
        <v>61.54</v>
      </c>
      <c r="AD18" s="36">
        <v>71.459999999999994</v>
      </c>
      <c r="AE18" s="56">
        <v>77.3</v>
      </c>
      <c r="AF18" s="51">
        <v>71.919999999999163</v>
      </c>
    </row>
    <row r="19" spans="1:32" x14ac:dyDescent="0.25">
      <c r="A19" s="2" t="s">
        <v>28</v>
      </c>
      <c r="B19" s="24" t="str">
        <f>VLOOKUP(Prod_Area_data[[#This Row],[or_product]],Ref_products[],2,FALSE)</f>
        <v>Field peas</v>
      </c>
      <c r="C19" s="24" t="str">
        <f>VLOOKUP(Prod_Area_data[[#This Row],[MS]],Ref_MS[],2,FALSE)</f>
        <v>Luxembourg</v>
      </c>
      <c r="D19" s="28" t="s">
        <v>92</v>
      </c>
      <c r="E19" s="28" t="s">
        <v>147</v>
      </c>
      <c r="F19" s="28" t="s">
        <v>49</v>
      </c>
      <c r="G19" s="36">
        <f t="shared" si="0"/>
        <v>0.25666666666666665</v>
      </c>
      <c r="H19" s="36">
        <v>0.4</v>
      </c>
      <c r="I19" s="36">
        <v>0.6</v>
      </c>
      <c r="J19" s="36">
        <v>0.5</v>
      </c>
      <c r="K19" s="36">
        <v>0.5</v>
      </c>
      <c r="L19" s="36">
        <v>0.4</v>
      </c>
      <c r="M19" s="36">
        <v>0.3</v>
      </c>
      <c r="N19" s="36">
        <v>0.3</v>
      </c>
      <c r="O19" s="36">
        <v>0.3</v>
      </c>
      <c r="P19" s="36">
        <v>0.2</v>
      </c>
      <c r="Q19" s="36">
        <v>0.2</v>
      </c>
      <c r="R19" s="36">
        <v>0.26</v>
      </c>
      <c r="S19" s="36">
        <v>0.2</v>
      </c>
      <c r="T19" s="36">
        <v>0.13</v>
      </c>
      <c r="U19" s="36">
        <v>0.21</v>
      </c>
      <c r="V19" s="36">
        <v>0.27</v>
      </c>
      <c r="W19" s="36">
        <v>0.4</v>
      </c>
      <c r="X19" s="36">
        <v>0.5</v>
      </c>
      <c r="Y19" s="36">
        <v>0.48</v>
      </c>
      <c r="Z19" s="36">
        <v>0.24</v>
      </c>
      <c r="AA19" s="36">
        <v>0.23</v>
      </c>
      <c r="AB19" s="36">
        <v>0.28999999999999998</v>
      </c>
      <c r="AC19" s="36">
        <v>0.27</v>
      </c>
      <c r="AD19" s="36">
        <v>0.27</v>
      </c>
      <c r="AE19" s="56">
        <v>0.22</v>
      </c>
      <c r="AF19" s="51">
        <v>0.21399999999999864</v>
      </c>
    </row>
    <row r="20" spans="1:32" x14ac:dyDescent="0.25">
      <c r="A20" s="2" t="s">
        <v>28</v>
      </c>
      <c r="B20" s="24" t="str">
        <f>VLOOKUP(Prod_Area_data[[#This Row],[or_product]],Ref_products[],2,FALSE)</f>
        <v>Field peas</v>
      </c>
      <c r="C20" s="24" t="str">
        <f>VLOOKUP(Prod_Area_data[[#This Row],[MS]],Ref_MS[],2,FALSE)</f>
        <v>Hungary</v>
      </c>
      <c r="D20" s="28" t="s">
        <v>92</v>
      </c>
      <c r="E20" s="28" t="s">
        <v>148</v>
      </c>
      <c r="F20" s="28" t="s">
        <v>50</v>
      </c>
      <c r="G20" s="36">
        <f t="shared" si="0"/>
        <v>11.786666666666667</v>
      </c>
      <c r="H20" s="36">
        <v>12</v>
      </c>
      <c r="I20" s="36">
        <v>12</v>
      </c>
      <c r="J20" s="36">
        <v>12</v>
      </c>
      <c r="K20" s="36">
        <v>12</v>
      </c>
      <c r="L20" s="36">
        <v>13.5</v>
      </c>
      <c r="M20" s="36">
        <v>12</v>
      </c>
      <c r="N20" s="36">
        <v>11</v>
      </c>
      <c r="O20" s="36">
        <v>12.6</v>
      </c>
      <c r="P20" s="36">
        <v>11.7</v>
      </c>
      <c r="Q20" s="36">
        <v>9.9</v>
      </c>
      <c r="R20" s="36">
        <v>9.27</v>
      </c>
      <c r="S20" s="36">
        <v>9.93</v>
      </c>
      <c r="T20" s="36">
        <v>20.149999999999999</v>
      </c>
      <c r="U20" s="36">
        <v>19.57</v>
      </c>
      <c r="V20" s="36">
        <v>19.22</v>
      </c>
      <c r="W20" s="36">
        <v>23.25</v>
      </c>
      <c r="X20" s="36">
        <v>18.98</v>
      </c>
      <c r="Y20" s="36">
        <v>18.18</v>
      </c>
      <c r="Z20" s="36">
        <v>15.76</v>
      </c>
      <c r="AA20" s="36">
        <v>15.61</v>
      </c>
      <c r="AB20" s="36">
        <v>10.84</v>
      </c>
      <c r="AC20" s="36">
        <v>12.15</v>
      </c>
      <c r="AD20" s="36">
        <v>10.85</v>
      </c>
      <c r="AE20" s="56">
        <v>12.36</v>
      </c>
      <c r="AF20" s="51">
        <v>8.8913333333330229</v>
      </c>
    </row>
    <row r="21" spans="1:32" x14ac:dyDescent="0.25">
      <c r="A21" s="2" t="s">
        <v>28</v>
      </c>
      <c r="B21" s="24" t="str">
        <f>VLOOKUP(Prod_Area_data[[#This Row],[or_product]],Ref_products[],2,FALSE)</f>
        <v>Field peas</v>
      </c>
      <c r="C21" s="24" t="str">
        <f>VLOOKUP(Prod_Area_data[[#This Row],[MS]],Ref_MS[],2,FALSE)</f>
        <v>Malta</v>
      </c>
      <c r="D21" s="28" t="s">
        <v>92</v>
      </c>
      <c r="E21" s="28" t="s">
        <v>149</v>
      </c>
      <c r="F21" s="28" t="s">
        <v>51</v>
      </c>
      <c r="G21" s="36">
        <f t="shared" si="0"/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56">
        <v>0</v>
      </c>
      <c r="AF21" s="51">
        <v>0</v>
      </c>
    </row>
    <row r="22" spans="1:32" x14ac:dyDescent="0.25">
      <c r="A22" s="2" t="s">
        <v>28</v>
      </c>
      <c r="B22" s="24" t="str">
        <f>VLOOKUP(Prod_Area_data[[#This Row],[or_product]],Ref_products[],2,FALSE)</f>
        <v>Field peas</v>
      </c>
      <c r="C22" s="24" t="str">
        <f>VLOOKUP(Prod_Area_data[[#This Row],[MS]],Ref_MS[],2,FALSE)</f>
        <v>Netherlands</v>
      </c>
      <c r="D22" s="28" t="s">
        <v>92</v>
      </c>
      <c r="E22" s="28" t="s">
        <v>150</v>
      </c>
      <c r="F22" s="28" t="s">
        <v>52</v>
      </c>
      <c r="G22" s="36">
        <f t="shared" si="0"/>
        <v>0</v>
      </c>
      <c r="H22" s="36">
        <v>0.8</v>
      </c>
      <c r="I22" s="36">
        <v>0.8</v>
      </c>
      <c r="J22" s="36">
        <v>1.1000000000000001</v>
      </c>
      <c r="K22" s="36">
        <v>2.1</v>
      </c>
      <c r="L22" s="36">
        <v>2.2999999999999998</v>
      </c>
      <c r="M22" s="36">
        <v>1.9</v>
      </c>
      <c r="N22" s="36">
        <v>0.5</v>
      </c>
      <c r="O22" s="36">
        <v>0.6</v>
      </c>
      <c r="P22" s="36">
        <v>0.4</v>
      </c>
      <c r="Q22" s="36">
        <v>0.5</v>
      </c>
      <c r="R22" s="36">
        <v>0</v>
      </c>
      <c r="S22" s="36">
        <v>0.16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56">
        <v>0</v>
      </c>
      <c r="AF22" s="51">
        <v>0</v>
      </c>
    </row>
    <row r="23" spans="1:32" x14ac:dyDescent="0.25">
      <c r="A23" s="2" t="s">
        <v>28</v>
      </c>
      <c r="B23" s="24" t="str">
        <f>VLOOKUP(Prod_Area_data[[#This Row],[or_product]],Ref_products[],2,FALSE)</f>
        <v>Field peas</v>
      </c>
      <c r="C23" s="24" t="str">
        <f>VLOOKUP(Prod_Area_data[[#This Row],[MS]],Ref_MS[],2,FALSE)</f>
        <v>Austria</v>
      </c>
      <c r="D23" s="28" t="s">
        <v>92</v>
      </c>
      <c r="E23" s="28" t="s">
        <v>151</v>
      </c>
      <c r="F23" s="28" t="s">
        <v>53</v>
      </c>
      <c r="G23" s="36">
        <f t="shared" si="0"/>
        <v>5.7266666666666666</v>
      </c>
      <c r="H23" s="36">
        <v>41.1</v>
      </c>
      <c r="I23" s="36">
        <v>38.6</v>
      </c>
      <c r="J23" s="36">
        <v>41.6</v>
      </c>
      <c r="K23" s="36">
        <v>42.1</v>
      </c>
      <c r="L23" s="36">
        <v>39.299999999999997</v>
      </c>
      <c r="M23" s="36">
        <v>36</v>
      </c>
      <c r="N23" s="36">
        <v>32.700000000000003</v>
      </c>
      <c r="O23" s="36">
        <v>28.1</v>
      </c>
      <c r="P23" s="36">
        <v>22.3</v>
      </c>
      <c r="Q23" s="36">
        <v>15.2</v>
      </c>
      <c r="R23" s="36">
        <v>13.56</v>
      </c>
      <c r="S23" s="36">
        <v>11.72</v>
      </c>
      <c r="T23" s="36">
        <v>10.7</v>
      </c>
      <c r="U23" s="36">
        <v>7.25</v>
      </c>
      <c r="V23" s="36">
        <v>6.86</v>
      </c>
      <c r="W23" s="36">
        <v>7.27</v>
      </c>
      <c r="X23" s="36">
        <v>7.73</v>
      </c>
      <c r="Y23" s="36">
        <v>6.72</v>
      </c>
      <c r="Z23" s="36">
        <v>6.92</v>
      </c>
      <c r="AA23" s="36">
        <v>5.33</v>
      </c>
      <c r="AB23" s="36">
        <v>5.65</v>
      </c>
      <c r="AC23" s="36">
        <v>5.65</v>
      </c>
      <c r="AD23" s="36">
        <v>5.88</v>
      </c>
      <c r="AE23" s="56">
        <v>7.07</v>
      </c>
      <c r="AF23" s="51">
        <v>5.7399999999999523</v>
      </c>
    </row>
    <row r="24" spans="1:32" x14ac:dyDescent="0.25">
      <c r="A24" s="2" t="s">
        <v>28</v>
      </c>
      <c r="B24" s="24" t="str">
        <f>VLOOKUP(Prod_Area_data[[#This Row],[or_product]],Ref_products[],2,FALSE)</f>
        <v>Field peas</v>
      </c>
      <c r="C24" s="24" t="str">
        <f>VLOOKUP(Prod_Area_data[[#This Row],[MS]],Ref_MS[],2,FALSE)</f>
        <v>Poland</v>
      </c>
      <c r="D24" s="28" t="s">
        <v>92</v>
      </c>
      <c r="E24" s="28" t="s">
        <v>152</v>
      </c>
      <c r="F24" s="28" t="s">
        <v>54</v>
      </c>
      <c r="G24" s="36">
        <f t="shared" si="0"/>
        <v>21.036666666666665</v>
      </c>
      <c r="H24" s="36">
        <v>11.9</v>
      </c>
      <c r="I24" s="36">
        <v>9.1</v>
      </c>
      <c r="J24" s="36">
        <v>3.3</v>
      </c>
      <c r="K24" s="36">
        <v>3.9</v>
      </c>
      <c r="L24" s="36">
        <v>3</v>
      </c>
      <c r="M24" s="36">
        <v>4.5</v>
      </c>
      <c r="N24" s="36">
        <v>3.5</v>
      </c>
      <c r="O24" s="36">
        <v>4.5</v>
      </c>
      <c r="P24" s="36">
        <v>3.1</v>
      </c>
      <c r="Q24" s="36">
        <v>3.8</v>
      </c>
      <c r="R24" s="36">
        <v>6.2</v>
      </c>
      <c r="S24" s="36">
        <v>7.3</v>
      </c>
      <c r="T24" s="36">
        <v>14.9</v>
      </c>
      <c r="U24" s="36">
        <v>4.5</v>
      </c>
      <c r="V24" s="36">
        <v>4.25</v>
      </c>
      <c r="W24" s="36">
        <v>12</v>
      </c>
      <c r="X24" s="36">
        <v>14.3</v>
      </c>
      <c r="Y24" s="36">
        <v>18.93</v>
      </c>
      <c r="Z24" s="36">
        <v>15.32</v>
      </c>
      <c r="AA24" s="36">
        <v>17.420000000000002</v>
      </c>
      <c r="AB24" s="36">
        <v>20.76</v>
      </c>
      <c r="AC24" s="36">
        <v>12.87</v>
      </c>
      <c r="AD24" s="36">
        <v>27.56</v>
      </c>
      <c r="AE24" s="56">
        <v>24.93</v>
      </c>
      <c r="AF24" s="51">
        <v>26.683333333333394</v>
      </c>
    </row>
    <row r="25" spans="1:32" x14ac:dyDescent="0.25">
      <c r="A25" s="2" t="s">
        <v>28</v>
      </c>
      <c r="B25" s="24" t="str">
        <f>VLOOKUP(Prod_Area_data[[#This Row],[or_product]],Ref_products[],2,FALSE)</f>
        <v>Field peas</v>
      </c>
      <c r="C25" s="24" t="str">
        <f>VLOOKUP(Prod_Area_data[[#This Row],[MS]],Ref_MS[],2,FALSE)</f>
        <v>Portugal</v>
      </c>
      <c r="D25" s="28" t="s">
        <v>92</v>
      </c>
      <c r="E25" s="28" t="s">
        <v>153</v>
      </c>
      <c r="F25" s="28" t="s">
        <v>21</v>
      </c>
      <c r="G25" s="36">
        <f t="shared" si="0"/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56">
        <v>0</v>
      </c>
      <c r="AF25" s="51">
        <v>0</v>
      </c>
    </row>
    <row r="26" spans="1:32" x14ac:dyDescent="0.25">
      <c r="A26" s="2" t="s">
        <v>28</v>
      </c>
      <c r="B26" s="24" t="str">
        <f>VLOOKUP(Prod_Area_data[[#This Row],[or_product]],Ref_products[],2,FALSE)</f>
        <v>Field peas</v>
      </c>
      <c r="C26" s="24" t="str">
        <f>VLOOKUP(Prod_Area_data[[#This Row],[MS]],Ref_MS[],2,FALSE)</f>
        <v>Romania</v>
      </c>
      <c r="D26" s="28" t="s">
        <v>92</v>
      </c>
      <c r="E26" s="28" t="s">
        <v>154</v>
      </c>
      <c r="F26" s="28" t="s">
        <v>55</v>
      </c>
      <c r="G26" s="36">
        <f t="shared" si="0"/>
        <v>85.816666666666663</v>
      </c>
      <c r="H26" s="36">
        <v>13.09</v>
      </c>
      <c r="I26" s="36">
        <v>11.72</v>
      </c>
      <c r="J26" s="36">
        <v>16.149999999999999</v>
      </c>
      <c r="K26" s="36">
        <v>18.809999999999999</v>
      </c>
      <c r="L26" s="36">
        <v>23.71</v>
      </c>
      <c r="M26" s="36">
        <v>21.51</v>
      </c>
      <c r="N26" s="36">
        <v>17.66</v>
      </c>
      <c r="O26" s="36">
        <v>20.8</v>
      </c>
      <c r="P26" s="36">
        <v>17.47</v>
      </c>
      <c r="Q26" s="36">
        <v>22.6</v>
      </c>
      <c r="R26" s="36">
        <v>22.77</v>
      </c>
      <c r="S26" s="36">
        <v>28.55</v>
      </c>
      <c r="T26" s="36">
        <v>29</v>
      </c>
      <c r="U26" s="36">
        <v>31.62</v>
      </c>
      <c r="V26" s="36">
        <v>27.25</v>
      </c>
      <c r="W26" s="36">
        <v>31.54</v>
      </c>
      <c r="X26" s="36">
        <v>42.72</v>
      </c>
      <c r="Y26" s="36">
        <v>105.33</v>
      </c>
      <c r="Z26" s="36">
        <v>118.1</v>
      </c>
      <c r="AA26" s="36">
        <v>103.08</v>
      </c>
      <c r="AB26" s="36">
        <v>96.94</v>
      </c>
      <c r="AC26" s="36">
        <v>75.19</v>
      </c>
      <c r="AD26" s="36">
        <v>68.06</v>
      </c>
      <c r="AE26" s="56">
        <v>85.32</v>
      </c>
      <c r="AF26" s="51">
        <v>105.36733333333359</v>
      </c>
    </row>
    <row r="27" spans="1:32" x14ac:dyDescent="0.25">
      <c r="A27" s="2" t="s">
        <v>28</v>
      </c>
      <c r="B27" s="24" t="str">
        <f>VLOOKUP(Prod_Area_data[[#This Row],[or_product]],Ref_products[],2,FALSE)</f>
        <v>Field peas</v>
      </c>
      <c r="C27" s="24" t="str">
        <f>VLOOKUP(Prod_Area_data[[#This Row],[MS]],Ref_MS[],2,FALSE)</f>
        <v>Slovenia</v>
      </c>
      <c r="D27" s="28" t="s">
        <v>92</v>
      </c>
      <c r="E27" s="28" t="s">
        <v>155</v>
      </c>
      <c r="F27" s="28" t="s">
        <v>56</v>
      </c>
      <c r="G27" s="36">
        <f t="shared" si="0"/>
        <v>0.33666666666666673</v>
      </c>
      <c r="H27" s="36">
        <v>0.01</v>
      </c>
      <c r="I27" s="36">
        <v>0.04</v>
      </c>
      <c r="J27" s="36">
        <v>0.2</v>
      </c>
      <c r="K27" s="36">
        <v>0.36</v>
      </c>
      <c r="L27" s="36">
        <v>0.42</v>
      </c>
      <c r="M27" s="36">
        <v>1.51</v>
      </c>
      <c r="N27" s="36">
        <v>3.34</v>
      </c>
      <c r="O27" s="36">
        <v>1.97</v>
      </c>
      <c r="P27" s="36">
        <v>1.21</v>
      </c>
      <c r="Q27" s="36">
        <v>0.65</v>
      </c>
      <c r="R27" s="36">
        <v>0.51</v>
      </c>
      <c r="S27" s="36">
        <v>0.62</v>
      </c>
      <c r="T27" s="36">
        <v>0.37</v>
      </c>
      <c r="U27" s="36">
        <v>0.22</v>
      </c>
      <c r="V27" s="36">
        <v>0.22</v>
      </c>
      <c r="W27" s="36">
        <v>0.45</v>
      </c>
      <c r="X27" s="36">
        <v>0.61</v>
      </c>
      <c r="Y27" s="36">
        <v>0.66</v>
      </c>
      <c r="Z27" s="36">
        <v>0.43</v>
      </c>
      <c r="AA27" s="36">
        <v>0.39</v>
      </c>
      <c r="AB27" s="36">
        <v>0.34</v>
      </c>
      <c r="AC27" s="36">
        <v>0.35</v>
      </c>
      <c r="AD27" s="36">
        <v>0.32</v>
      </c>
      <c r="AE27" s="56">
        <v>0.28999999999999998</v>
      </c>
      <c r="AF27" s="51">
        <v>0.31999999999999673</v>
      </c>
    </row>
    <row r="28" spans="1:32" x14ac:dyDescent="0.25">
      <c r="A28" s="2" t="s">
        <v>28</v>
      </c>
      <c r="B28" s="24" t="str">
        <f>VLOOKUP(Prod_Area_data[[#This Row],[or_product]],Ref_products[],2,FALSE)</f>
        <v>Field peas</v>
      </c>
      <c r="C28" s="24" t="str">
        <f>VLOOKUP(Prod_Area_data[[#This Row],[MS]],Ref_MS[],2,FALSE)</f>
        <v>Slovakia</v>
      </c>
      <c r="D28" s="28" t="s">
        <v>92</v>
      </c>
      <c r="E28" s="28" t="s">
        <v>156</v>
      </c>
      <c r="F28" s="28" t="s">
        <v>57</v>
      </c>
      <c r="G28" s="36">
        <f t="shared" si="0"/>
        <v>10.586666666666668</v>
      </c>
      <c r="H28" s="36">
        <v>7.9</v>
      </c>
      <c r="I28" s="36">
        <v>5.9</v>
      </c>
      <c r="J28" s="36">
        <v>5.6</v>
      </c>
      <c r="K28" s="36">
        <v>6</v>
      </c>
      <c r="L28" s="36">
        <v>6</v>
      </c>
      <c r="M28" s="36">
        <v>6.5</v>
      </c>
      <c r="N28" s="36">
        <v>5.4</v>
      </c>
      <c r="O28" s="36">
        <v>4.5999999999999996</v>
      </c>
      <c r="P28" s="36">
        <v>7.1</v>
      </c>
      <c r="Q28" s="36">
        <v>7</v>
      </c>
      <c r="R28" s="36">
        <v>9.0500000000000007</v>
      </c>
      <c r="S28" s="36">
        <v>5.8</v>
      </c>
      <c r="T28" s="36">
        <v>4.6100000000000003</v>
      </c>
      <c r="U28" s="36">
        <v>3.03</v>
      </c>
      <c r="V28" s="36">
        <v>4.5</v>
      </c>
      <c r="W28" s="36">
        <v>7.47</v>
      </c>
      <c r="X28" s="36">
        <v>8.69</v>
      </c>
      <c r="Y28" s="36">
        <v>8.6199999999999992</v>
      </c>
      <c r="Z28" s="36">
        <v>8.0399999999999991</v>
      </c>
      <c r="AA28" s="36">
        <v>6.7</v>
      </c>
      <c r="AB28" s="36">
        <v>8.8000000000000007</v>
      </c>
      <c r="AC28" s="36">
        <v>10.71</v>
      </c>
      <c r="AD28" s="36">
        <v>12.25</v>
      </c>
      <c r="AE28" s="56">
        <v>15.64</v>
      </c>
      <c r="AF28" s="51">
        <v>13.909333333333507</v>
      </c>
    </row>
    <row r="29" spans="1:32" x14ac:dyDescent="0.25">
      <c r="A29" s="2" t="s">
        <v>28</v>
      </c>
      <c r="B29" s="24" t="str">
        <f>VLOOKUP(Prod_Area_data[[#This Row],[or_product]],Ref_products[],2,FALSE)</f>
        <v>Field peas</v>
      </c>
      <c r="C29" s="24" t="str">
        <f>VLOOKUP(Prod_Area_data[[#This Row],[MS]],Ref_MS[],2,FALSE)</f>
        <v>Finland</v>
      </c>
      <c r="D29" s="28" t="s">
        <v>92</v>
      </c>
      <c r="E29" s="28" t="s">
        <v>157</v>
      </c>
      <c r="F29" s="28" t="s">
        <v>58</v>
      </c>
      <c r="G29" s="36">
        <f t="shared" si="0"/>
        <v>23.666666666666661</v>
      </c>
      <c r="H29" s="36">
        <v>5.2</v>
      </c>
      <c r="I29" s="36">
        <v>5.4</v>
      </c>
      <c r="J29" s="36">
        <v>5.0999999999999996</v>
      </c>
      <c r="K29" s="36">
        <v>4.0999999999999996</v>
      </c>
      <c r="L29" s="36">
        <v>4</v>
      </c>
      <c r="M29" s="36">
        <v>3.8</v>
      </c>
      <c r="N29" s="36">
        <v>4.2</v>
      </c>
      <c r="O29" s="36">
        <v>4.4000000000000004</v>
      </c>
      <c r="P29" s="36">
        <v>3.3</v>
      </c>
      <c r="Q29" s="36">
        <v>4.2</v>
      </c>
      <c r="R29" s="36">
        <v>6.07</v>
      </c>
      <c r="S29" s="36">
        <v>4.8</v>
      </c>
      <c r="T29" s="36">
        <v>4</v>
      </c>
      <c r="U29" s="36">
        <v>4.0999999999999996</v>
      </c>
      <c r="V29" s="36">
        <v>5.6</v>
      </c>
      <c r="W29" s="36">
        <v>11.9</v>
      </c>
      <c r="X29" s="36">
        <v>10.199999999999999</v>
      </c>
      <c r="Y29" s="36">
        <v>4.2</v>
      </c>
      <c r="Z29" s="36">
        <v>8.6</v>
      </c>
      <c r="AA29" s="36">
        <v>11.9</v>
      </c>
      <c r="AB29" s="36">
        <v>20.9</v>
      </c>
      <c r="AC29" s="36">
        <v>19.579999999999998</v>
      </c>
      <c r="AD29" s="36">
        <v>30.52</v>
      </c>
      <c r="AE29" s="56">
        <v>35.08</v>
      </c>
      <c r="AF29" s="51">
        <v>44.2</v>
      </c>
    </row>
    <row r="30" spans="1:32" x14ac:dyDescent="0.25">
      <c r="A30" s="2" t="s">
        <v>28</v>
      </c>
      <c r="B30" s="24" t="str">
        <f>VLOOKUP(Prod_Area_data[[#This Row],[or_product]],Ref_products[],2,FALSE)</f>
        <v>Field peas</v>
      </c>
      <c r="C30" s="24" t="str">
        <f>VLOOKUP(Prod_Area_data[[#This Row],[MS]],Ref_MS[],2,FALSE)</f>
        <v>Sweden</v>
      </c>
      <c r="D30" s="28" t="s">
        <v>92</v>
      </c>
      <c r="E30" s="28" t="s">
        <v>158</v>
      </c>
      <c r="F30" s="28" t="s">
        <v>59</v>
      </c>
      <c r="G30" s="36">
        <f t="shared" si="0"/>
        <v>22.58</v>
      </c>
      <c r="H30" s="36">
        <v>25.39</v>
      </c>
      <c r="I30" s="36">
        <v>26.65</v>
      </c>
      <c r="J30" s="36">
        <v>26.99</v>
      </c>
      <c r="K30" s="36">
        <v>24.16</v>
      </c>
      <c r="L30" s="36">
        <v>26.64</v>
      </c>
      <c r="M30" s="36">
        <v>24.16</v>
      </c>
      <c r="N30" s="36">
        <v>19.32</v>
      </c>
      <c r="O30" s="36">
        <v>13.34</v>
      </c>
      <c r="P30" s="36">
        <v>10.71</v>
      </c>
      <c r="Q30" s="36">
        <v>16.3</v>
      </c>
      <c r="R30" s="36">
        <v>22.6</v>
      </c>
      <c r="S30" s="36">
        <v>15.89</v>
      </c>
      <c r="T30" s="36">
        <v>12.85</v>
      </c>
      <c r="U30" s="36">
        <v>12.21</v>
      </c>
      <c r="V30" s="36">
        <v>14.45</v>
      </c>
      <c r="W30" s="36">
        <v>22.39</v>
      </c>
      <c r="X30" s="36">
        <v>25.17</v>
      </c>
      <c r="Y30" s="36">
        <v>23.86</v>
      </c>
      <c r="Z30" s="36">
        <v>21.67</v>
      </c>
      <c r="AA30" s="36">
        <v>20.49</v>
      </c>
      <c r="AB30" s="36">
        <v>21.89</v>
      </c>
      <c r="AC30" s="36">
        <v>22.04</v>
      </c>
      <c r="AD30" s="36">
        <v>23.81</v>
      </c>
      <c r="AE30" s="56">
        <v>26.07</v>
      </c>
      <c r="AF30" s="51">
        <v>25.243333333333339</v>
      </c>
    </row>
    <row r="31" spans="1:32" x14ac:dyDescent="0.25">
      <c r="A31" s="2" t="s">
        <v>28</v>
      </c>
      <c r="B31" s="24" t="str">
        <f>VLOOKUP(Prod_Area_data[[#This Row],[or_product]],Ref_products[],2,FALSE)</f>
        <v>Field peas</v>
      </c>
      <c r="C31" s="24" t="s">
        <v>60</v>
      </c>
      <c r="D31" s="28" t="s">
        <v>92</v>
      </c>
      <c r="E31" s="28" t="s">
        <v>159</v>
      </c>
      <c r="F31" s="28" t="s">
        <v>60</v>
      </c>
      <c r="G31" s="36">
        <f t="shared" si="0"/>
        <v>13.663333333333336</v>
      </c>
      <c r="H31" s="36">
        <v>83.6</v>
      </c>
      <c r="I31" s="36">
        <v>102.4</v>
      </c>
      <c r="J31" s="36">
        <v>84.8</v>
      </c>
      <c r="K31" s="36">
        <v>70.5</v>
      </c>
      <c r="L31" s="36">
        <v>62.3</v>
      </c>
      <c r="M31" s="36">
        <v>53.6</v>
      </c>
      <c r="N31" s="36">
        <v>46</v>
      </c>
      <c r="O31" s="36">
        <v>37.200000000000003</v>
      </c>
      <c r="P31" s="36">
        <v>30.1</v>
      </c>
      <c r="Q31" s="36">
        <v>42</v>
      </c>
      <c r="R31" s="36">
        <v>42</v>
      </c>
      <c r="S31" s="36">
        <v>30</v>
      </c>
      <c r="T31" s="36">
        <v>24</v>
      </c>
      <c r="U31" s="36">
        <v>29</v>
      </c>
      <c r="V31" s="36">
        <v>32</v>
      </c>
      <c r="W31" s="36">
        <v>44</v>
      </c>
      <c r="X31" s="36">
        <v>51</v>
      </c>
      <c r="Y31" s="36">
        <v>40</v>
      </c>
      <c r="Z31" s="36">
        <v>38.1</v>
      </c>
      <c r="AA31" s="36">
        <v>40.99</v>
      </c>
      <c r="AB31" s="36">
        <v>52.5</v>
      </c>
      <c r="AC31" s="36">
        <v>0</v>
      </c>
      <c r="AD31" s="36">
        <v>0</v>
      </c>
      <c r="AE31" s="56">
        <v>0</v>
      </c>
      <c r="AF31" s="51">
        <v>0</v>
      </c>
    </row>
    <row r="32" spans="1:32" x14ac:dyDescent="0.25">
      <c r="A32" s="2" t="s">
        <v>28</v>
      </c>
      <c r="B32" s="24" t="str">
        <f>VLOOKUP(Prod_Area_data[[#This Row],[or_product]],Ref_products[],2,FALSE)</f>
        <v>Broad/field beans</v>
      </c>
      <c r="C32" s="24" t="str">
        <f>VLOOKUP(Prod_Area_data[[#This Row],[MS]],Ref_MS[],2,FALSE)</f>
        <v>EU-27</v>
      </c>
      <c r="D32" s="28" t="s">
        <v>93</v>
      </c>
      <c r="E32" s="28" t="s">
        <v>114</v>
      </c>
      <c r="F32" s="28" t="s">
        <v>115</v>
      </c>
      <c r="G32" s="36">
        <f t="shared" si="0"/>
        <v>452.01999999999992</v>
      </c>
      <c r="H32" s="36">
        <v>181.10999999999999</v>
      </c>
      <c r="I32" s="36">
        <v>199.98</v>
      </c>
      <c r="J32" s="36">
        <v>244.33</v>
      </c>
      <c r="K32" s="36">
        <v>257.14</v>
      </c>
      <c r="L32" s="36">
        <v>287.64</v>
      </c>
      <c r="M32" s="36">
        <v>321.96000000000004</v>
      </c>
      <c r="N32" s="36">
        <v>278.06400000000002</v>
      </c>
      <c r="O32" s="36">
        <v>218.14700000000005</v>
      </c>
      <c r="P32" s="36">
        <v>216.82000000000002</v>
      </c>
      <c r="Q32" s="36">
        <v>242.78</v>
      </c>
      <c r="R32" s="36">
        <v>332.23</v>
      </c>
      <c r="S32" s="36">
        <v>280.10999999999996</v>
      </c>
      <c r="T32" s="36">
        <v>246.87000000000006</v>
      </c>
      <c r="U32" s="36">
        <v>239.39</v>
      </c>
      <c r="V32" s="36">
        <v>286.9199999999999</v>
      </c>
      <c r="W32" s="36">
        <v>454.86</v>
      </c>
      <c r="X32" s="36">
        <v>477.86999999999989</v>
      </c>
      <c r="Y32" s="36">
        <v>495.82</v>
      </c>
      <c r="Z32" s="36">
        <v>469.39</v>
      </c>
      <c r="AA32" s="36">
        <v>408.89000000000004</v>
      </c>
      <c r="AB32" s="36">
        <v>447.17999999999989</v>
      </c>
      <c r="AC32" s="36">
        <v>473.65</v>
      </c>
      <c r="AD32" s="36">
        <v>435.54999999999995</v>
      </c>
      <c r="AE32" s="56">
        <v>473.33000000000004</v>
      </c>
      <c r="AF32" s="51">
        <v>484.4959999999989</v>
      </c>
    </row>
    <row r="33" spans="1:32" x14ac:dyDescent="0.25">
      <c r="A33" s="2" t="s">
        <v>28</v>
      </c>
      <c r="B33" s="24" t="str">
        <f>VLOOKUP(Prod_Area_data[[#This Row],[or_product]],Ref_products[],2,FALSE)</f>
        <v>Broad/field beans</v>
      </c>
      <c r="C33" s="24" t="str">
        <f>VLOOKUP(Prod_Area_data[[#This Row],[MS]],Ref_MS[],2,FALSE)</f>
        <v>EU-28</v>
      </c>
      <c r="D33" s="28" t="s">
        <v>93</v>
      </c>
      <c r="E33" s="28" t="s">
        <v>34</v>
      </c>
      <c r="F33" s="28" t="s">
        <v>35</v>
      </c>
      <c r="G33" s="36"/>
      <c r="H33" s="36">
        <f>H32+H61</f>
        <v>305.40999999999997</v>
      </c>
      <c r="I33" s="36">
        <f t="shared" ref="I33:AA33" si="2">I32+I61</f>
        <v>373.48</v>
      </c>
      <c r="J33" s="36">
        <f t="shared" si="2"/>
        <v>408.53</v>
      </c>
      <c r="K33" s="36">
        <f t="shared" si="2"/>
        <v>421.74</v>
      </c>
      <c r="L33" s="36">
        <f t="shared" si="2"/>
        <v>465.44</v>
      </c>
      <c r="M33" s="36">
        <f t="shared" si="2"/>
        <v>506.06000000000006</v>
      </c>
      <c r="N33" s="36">
        <f t="shared" si="2"/>
        <v>462.26400000000001</v>
      </c>
      <c r="O33" s="36">
        <f t="shared" si="2"/>
        <v>341.94700000000006</v>
      </c>
      <c r="P33" s="36">
        <f t="shared" si="2"/>
        <v>335.12</v>
      </c>
      <c r="Q33" s="36">
        <f t="shared" si="2"/>
        <v>428.78</v>
      </c>
      <c r="R33" s="36">
        <f t="shared" si="2"/>
        <v>500.23</v>
      </c>
      <c r="S33" s="36">
        <f t="shared" si="2"/>
        <v>405.10999999999996</v>
      </c>
      <c r="T33" s="36">
        <f t="shared" si="2"/>
        <v>342.87000000000006</v>
      </c>
      <c r="U33" s="36">
        <f t="shared" si="2"/>
        <v>357.39</v>
      </c>
      <c r="V33" s="36">
        <f t="shared" si="2"/>
        <v>393.9199999999999</v>
      </c>
      <c r="W33" s="36">
        <f t="shared" si="2"/>
        <v>624.86</v>
      </c>
      <c r="X33" s="36">
        <f t="shared" si="2"/>
        <v>654.86999999999989</v>
      </c>
      <c r="Y33" s="36">
        <f t="shared" si="2"/>
        <v>688.81999999999994</v>
      </c>
      <c r="Z33" s="36">
        <f t="shared" si="2"/>
        <v>623.99</v>
      </c>
      <c r="AA33" s="36">
        <f t="shared" si="2"/>
        <v>545.84</v>
      </c>
      <c r="AB33" s="36"/>
      <c r="AC33" s="51"/>
      <c r="AD33" s="54"/>
      <c r="AE33" s="56"/>
      <c r="AF33" s="51"/>
    </row>
    <row r="34" spans="1:32" x14ac:dyDescent="0.25">
      <c r="A34" s="2" t="s">
        <v>28</v>
      </c>
      <c r="B34" s="24" t="str">
        <f>VLOOKUP(Prod_Area_data[[#This Row],[or_product]],Ref_products[],2,FALSE)</f>
        <v>Broad/field beans</v>
      </c>
      <c r="C34" s="24" t="str">
        <f>VLOOKUP(Prod_Area_data[[#This Row],[MS]],Ref_MS[],2,FALSE)</f>
        <v>Belgium</v>
      </c>
      <c r="D34" s="28" t="s">
        <v>93</v>
      </c>
      <c r="E34" s="28" t="s">
        <v>131</v>
      </c>
      <c r="F34" s="28" t="s">
        <v>36</v>
      </c>
      <c r="G34" s="36">
        <f t="shared" si="0"/>
        <v>1.1799999999999997</v>
      </c>
      <c r="H34" s="36">
        <v>0.3</v>
      </c>
      <c r="I34" s="36">
        <v>0.5</v>
      </c>
      <c r="J34" s="36">
        <v>0.3</v>
      </c>
      <c r="K34" s="36">
        <v>0.4</v>
      </c>
      <c r="L34" s="36">
        <v>0.4</v>
      </c>
      <c r="M34" s="36">
        <v>0.7</v>
      </c>
      <c r="N34" s="36">
        <v>0.5</v>
      </c>
      <c r="O34" s="36">
        <v>0.3</v>
      </c>
      <c r="P34" s="36">
        <v>0.3</v>
      </c>
      <c r="Q34" s="36">
        <v>0.3</v>
      </c>
      <c r="R34" s="36">
        <v>0.6</v>
      </c>
      <c r="S34" s="36">
        <v>0.47</v>
      </c>
      <c r="T34" s="36">
        <v>0.4</v>
      </c>
      <c r="U34" s="36">
        <v>0.47</v>
      </c>
      <c r="V34" s="36">
        <v>0.62</v>
      </c>
      <c r="W34" s="36">
        <v>0.74</v>
      </c>
      <c r="X34" s="36">
        <v>0.76</v>
      </c>
      <c r="Y34" s="36">
        <v>0.85</v>
      </c>
      <c r="Z34" s="36">
        <v>1.07</v>
      </c>
      <c r="AA34" s="36">
        <v>1.1499999999999999</v>
      </c>
      <c r="AB34" s="36">
        <v>1.24</v>
      </c>
      <c r="AC34" s="36">
        <v>1.19</v>
      </c>
      <c r="AD34" s="36">
        <v>1.2</v>
      </c>
      <c r="AE34" s="56">
        <v>1</v>
      </c>
      <c r="AF34" s="51">
        <v>1.3166666666666629</v>
      </c>
    </row>
    <row r="35" spans="1:32" x14ac:dyDescent="0.25">
      <c r="A35" s="2" t="s">
        <v>28</v>
      </c>
      <c r="B35" s="24" t="str">
        <f>VLOOKUP(Prod_Area_data[[#This Row],[or_product]],Ref_products[],2,FALSE)</f>
        <v>Broad/field beans</v>
      </c>
      <c r="C35" s="24" t="str">
        <f>VLOOKUP(Prod_Area_data[[#This Row],[MS]],Ref_MS[],2,FALSE)</f>
        <v>Bulgaria</v>
      </c>
      <c r="D35" s="28" t="s">
        <v>93</v>
      </c>
      <c r="E35" s="28" t="s">
        <v>132</v>
      </c>
      <c r="F35" s="28" t="s">
        <v>37</v>
      </c>
      <c r="G35" s="36">
        <f t="shared" si="0"/>
        <v>0</v>
      </c>
      <c r="H35" s="36">
        <v>0</v>
      </c>
      <c r="I35" s="36">
        <v>0</v>
      </c>
      <c r="J35" s="36">
        <v>0</v>
      </c>
      <c r="K35" s="36">
        <v>0.1</v>
      </c>
      <c r="L35" s="36">
        <v>0.1</v>
      </c>
      <c r="M35" s="36">
        <v>0</v>
      </c>
      <c r="N35" s="36">
        <v>0</v>
      </c>
      <c r="O35" s="36">
        <v>0</v>
      </c>
      <c r="P35" s="36">
        <v>0</v>
      </c>
      <c r="Q35" s="36">
        <v>1.7</v>
      </c>
      <c r="R35" s="36">
        <v>1.41</v>
      </c>
      <c r="S35" s="36">
        <v>1</v>
      </c>
      <c r="T35" s="36">
        <v>1.5</v>
      </c>
      <c r="U35" s="36">
        <v>1.03</v>
      </c>
      <c r="V35" s="36">
        <v>0.88</v>
      </c>
      <c r="W35" s="36">
        <v>3.42</v>
      </c>
      <c r="X35" s="36">
        <v>2.4900000000000002</v>
      </c>
      <c r="Y35" s="36">
        <v>2.76</v>
      </c>
      <c r="Z35" s="36">
        <v>1.88</v>
      </c>
      <c r="AA35" s="36">
        <v>1.59</v>
      </c>
      <c r="AB35" s="36">
        <v>0</v>
      </c>
      <c r="AC35" s="36">
        <v>0</v>
      </c>
      <c r="AD35" s="36">
        <v>0</v>
      </c>
      <c r="AE35" s="56">
        <v>0</v>
      </c>
      <c r="AF35" s="51">
        <v>0</v>
      </c>
    </row>
    <row r="36" spans="1:32" x14ac:dyDescent="0.25">
      <c r="A36" s="2" t="s">
        <v>28</v>
      </c>
      <c r="B36" s="24" t="str">
        <f>VLOOKUP(Prod_Area_data[[#This Row],[or_product]],Ref_products[],2,FALSE)</f>
        <v>Broad/field beans</v>
      </c>
      <c r="C36" s="24" t="str">
        <f>VLOOKUP(Prod_Area_data[[#This Row],[MS]],Ref_MS[],2,FALSE)</f>
        <v>Czechia</v>
      </c>
      <c r="D36" s="28" t="s">
        <v>93</v>
      </c>
      <c r="E36" s="28" t="s">
        <v>133</v>
      </c>
      <c r="F36" s="28" t="s">
        <v>124</v>
      </c>
      <c r="G36" s="36">
        <f t="shared" si="0"/>
        <v>1.0833333333333333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2.38</v>
      </c>
      <c r="O36" s="36">
        <v>1.4</v>
      </c>
      <c r="P36" s="36">
        <v>0.9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0.93</v>
      </c>
      <c r="AA36" s="36">
        <v>0.76</v>
      </c>
      <c r="AB36" s="36">
        <v>0.83</v>
      </c>
      <c r="AC36" s="36">
        <v>0.99</v>
      </c>
      <c r="AD36" s="36">
        <v>1.43</v>
      </c>
      <c r="AE36" s="56">
        <v>1.89</v>
      </c>
      <c r="AF36" s="51">
        <v>1.8260000000000218</v>
      </c>
    </row>
    <row r="37" spans="1:32" x14ac:dyDescent="0.25">
      <c r="A37" s="2" t="s">
        <v>28</v>
      </c>
      <c r="B37" s="24" t="str">
        <f>VLOOKUP(Prod_Area_data[[#This Row],[or_product]],Ref_products[],2,FALSE)</f>
        <v>Broad/field beans</v>
      </c>
      <c r="C37" s="24" t="str">
        <f>VLOOKUP(Prod_Area_data[[#This Row],[MS]],Ref_MS[],2,FALSE)</f>
        <v>Denmark</v>
      </c>
      <c r="D37" s="28" t="s">
        <v>93</v>
      </c>
      <c r="E37" s="28" t="s">
        <v>134</v>
      </c>
      <c r="F37" s="28" t="s">
        <v>39</v>
      </c>
      <c r="G37" s="36">
        <f t="shared" si="0"/>
        <v>21.433333333333337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1.7</v>
      </c>
      <c r="S37" s="36">
        <v>1.9</v>
      </c>
      <c r="T37" s="36">
        <v>2.4</v>
      </c>
      <c r="U37" s="36">
        <v>2.9</v>
      </c>
      <c r="V37" s="36">
        <v>4.2</v>
      </c>
      <c r="W37" s="36">
        <v>7</v>
      </c>
      <c r="X37" s="36">
        <v>10.9</v>
      </c>
      <c r="Y37" s="36">
        <v>15.2</v>
      </c>
      <c r="Z37" s="36">
        <v>25.4</v>
      </c>
      <c r="AA37" s="36">
        <v>17</v>
      </c>
      <c r="AB37" s="36">
        <v>19.2</v>
      </c>
      <c r="AC37" s="36">
        <v>22.1</v>
      </c>
      <c r="AD37" s="36">
        <v>24.5</v>
      </c>
      <c r="AE37" s="56">
        <v>23</v>
      </c>
      <c r="AF37" s="51">
        <v>28.5600000000004</v>
      </c>
    </row>
    <row r="38" spans="1:32" x14ac:dyDescent="0.25">
      <c r="A38" s="2" t="s">
        <v>28</v>
      </c>
      <c r="B38" s="24" t="str">
        <f>VLOOKUP(Prod_Area_data[[#This Row],[or_product]],Ref_products[],2,FALSE)</f>
        <v>Broad/field beans</v>
      </c>
      <c r="C38" s="24" t="str">
        <f>VLOOKUP(Prod_Area_data[[#This Row],[MS]],Ref_MS[],2,FALSE)</f>
        <v>Germany</v>
      </c>
      <c r="D38" s="28" t="s">
        <v>93</v>
      </c>
      <c r="E38" s="28" t="s">
        <v>135</v>
      </c>
      <c r="F38" s="28" t="s">
        <v>40</v>
      </c>
      <c r="G38" s="36">
        <f t="shared" si="0"/>
        <v>58.766666666666673</v>
      </c>
      <c r="H38" s="36">
        <v>17.7</v>
      </c>
      <c r="I38" s="36">
        <v>20.6</v>
      </c>
      <c r="J38" s="36">
        <v>18.5</v>
      </c>
      <c r="K38" s="36">
        <v>20</v>
      </c>
      <c r="L38" s="36">
        <v>15.5</v>
      </c>
      <c r="M38" s="36">
        <v>15.7</v>
      </c>
      <c r="N38" s="36">
        <v>15</v>
      </c>
      <c r="O38" s="36">
        <v>12.2</v>
      </c>
      <c r="P38" s="36">
        <v>11.1</v>
      </c>
      <c r="Q38" s="36">
        <v>12</v>
      </c>
      <c r="R38" s="36">
        <v>16.29</v>
      </c>
      <c r="S38" s="36">
        <v>17.3</v>
      </c>
      <c r="T38" s="36">
        <v>15.8</v>
      </c>
      <c r="U38" s="36">
        <v>16.5</v>
      </c>
      <c r="V38" s="36">
        <v>20.5</v>
      </c>
      <c r="W38" s="36">
        <v>37.6</v>
      </c>
      <c r="X38" s="36">
        <v>38.799999999999997</v>
      </c>
      <c r="Y38" s="36">
        <v>46.4</v>
      </c>
      <c r="Z38" s="36">
        <v>55.3</v>
      </c>
      <c r="AA38" s="36">
        <v>49.2</v>
      </c>
      <c r="AB38" s="36">
        <v>58.7</v>
      </c>
      <c r="AC38" s="36">
        <v>57.6</v>
      </c>
      <c r="AD38" s="36">
        <v>71.099999999999994</v>
      </c>
      <c r="AE38" s="56">
        <v>60</v>
      </c>
      <c r="AF38" s="51">
        <v>73.346666666666351</v>
      </c>
    </row>
    <row r="39" spans="1:32" x14ac:dyDescent="0.25">
      <c r="A39" s="2" t="s">
        <v>28</v>
      </c>
      <c r="B39" s="24" t="str">
        <f>VLOOKUP(Prod_Area_data[[#This Row],[or_product]],Ref_products[],2,FALSE)</f>
        <v>Broad/field beans</v>
      </c>
      <c r="C39" s="24" t="str">
        <f>VLOOKUP(Prod_Area_data[[#This Row],[MS]],Ref_MS[],2,FALSE)</f>
        <v>Estonia</v>
      </c>
      <c r="D39" s="28" t="s">
        <v>93</v>
      </c>
      <c r="E39" s="28" t="s">
        <v>136</v>
      </c>
      <c r="F39" s="28" t="s">
        <v>41</v>
      </c>
      <c r="G39" s="36">
        <f t="shared" si="0"/>
        <v>12.106666666666664</v>
      </c>
      <c r="H39" s="36">
        <v>0.7</v>
      </c>
      <c r="I39" s="36">
        <v>0.1</v>
      </c>
      <c r="J39" s="36">
        <v>0.2</v>
      </c>
      <c r="K39" s="36">
        <v>0.2</v>
      </c>
      <c r="L39" s="36">
        <v>0.1</v>
      </c>
      <c r="M39" s="36">
        <v>0.1</v>
      </c>
      <c r="N39" s="36">
        <v>0.1</v>
      </c>
      <c r="O39" s="36">
        <v>0.1</v>
      </c>
      <c r="P39" s="36">
        <v>0.1</v>
      </c>
      <c r="Q39" s="36">
        <v>0.1</v>
      </c>
      <c r="R39" s="36">
        <v>0.4</v>
      </c>
      <c r="S39" s="36">
        <v>8.5</v>
      </c>
      <c r="T39" s="36">
        <v>0.1</v>
      </c>
      <c r="U39" s="36">
        <v>0.4</v>
      </c>
      <c r="V39" s="36">
        <v>2.6</v>
      </c>
      <c r="W39" s="36">
        <v>9.1999999999999993</v>
      </c>
      <c r="X39" s="36">
        <v>16.53</v>
      </c>
      <c r="Y39" s="36">
        <v>26.76</v>
      </c>
      <c r="Z39" s="36">
        <v>17.079999999999998</v>
      </c>
      <c r="AA39" s="36">
        <v>11.06</v>
      </c>
      <c r="AB39" s="36">
        <v>13.83</v>
      </c>
      <c r="AC39" s="36">
        <v>15.83</v>
      </c>
      <c r="AD39" s="36">
        <v>11.43</v>
      </c>
      <c r="AE39" s="56">
        <v>10.45</v>
      </c>
      <c r="AF39" s="51">
        <v>14.742000000000019</v>
      </c>
    </row>
    <row r="40" spans="1:32" x14ac:dyDescent="0.25">
      <c r="A40" s="2" t="s">
        <v>28</v>
      </c>
      <c r="B40" s="24" t="str">
        <f>VLOOKUP(Prod_Area_data[[#This Row],[or_product]],Ref_products[],2,FALSE)</f>
        <v>Broad/field beans</v>
      </c>
      <c r="C40" s="24" t="str">
        <f>VLOOKUP(Prod_Area_data[[#This Row],[MS]],Ref_MS[],2,FALSE)</f>
        <v>Ireland</v>
      </c>
      <c r="D40" s="28" t="s">
        <v>93</v>
      </c>
      <c r="E40" s="28" t="s">
        <v>137</v>
      </c>
      <c r="F40" s="28" t="s">
        <v>42</v>
      </c>
      <c r="G40" s="36">
        <f t="shared" si="0"/>
        <v>10.829999999999998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1.84</v>
      </c>
      <c r="Q40" s="36">
        <v>3.34</v>
      </c>
      <c r="R40" s="36">
        <v>3.38</v>
      </c>
      <c r="S40" s="36">
        <v>2.14</v>
      </c>
      <c r="T40" s="36">
        <v>3.38</v>
      </c>
      <c r="U40" s="36">
        <v>3.98</v>
      </c>
      <c r="V40" s="36">
        <v>2.93</v>
      </c>
      <c r="W40" s="36">
        <v>9.86</v>
      </c>
      <c r="X40" s="36">
        <v>11.52</v>
      </c>
      <c r="Y40" s="36">
        <v>13.05</v>
      </c>
      <c r="Z40" s="36">
        <v>7.79</v>
      </c>
      <c r="AA40" s="36">
        <v>7.48</v>
      </c>
      <c r="AB40" s="36">
        <v>12.95</v>
      </c>
      <c r="AC40" s="36">
        <v>9.25</v>
      </c>
      <c r="AD40" s="36">
        <v>10.29</v>
      </c>
      <c r="AE40" s="56">
        <v>15.64</v>
      </c>
      <c r="AF40" s="51">
        <v>13.590666666666721</v>
      </c>
    </row>
    <row r="41" spans="1:32" x14ac:dyDescent="0.25">
      <c r="A41" s="2" t="s">
        <v>28</v>
      </c>
      <c r="B41" s="24" t="str">
        <f>VLOOKUP(Prod_Area_data[[#This Row],[or_product]],Ref_products[],2,FALSE)</f>
        <v>Broad/field beans</v>
      </c>
      <c r="C41" s="24" t="str">
        <f>VLOOKUP(Prod_Area_data[[#This Row],[MS]],Ref_MS[],2,FALSE)</f>
        <v>Greece</v>
      </c>
      <c r="D41" s="28" t="s">
        <v>93</v>
      </c>
      <c r="E41" s="28" t="s">
        <v>138</v>
      </c>
      <c r="F41" s="28" t="s">
        <v>43</v>
      </c>
      <c r="G41" s="36">
        <f t="shared" si="0"/>
        <v>3.7766666666666673</v>
      </c>
      <c r="H41" s="36">
        <v>1.54</v>
      </c>
      <c r="I41" s="36">
        <v>1.77</v>
      </c>
      <c r="J41" s="36">
        <v>1.5</v>
      </c>
      <c r="K41" s="36">
        <v>1.56</v>
      </c>
      <c r="L41" s="36">
        <v>1.47</v>
      </c>
      <c r="M41" s="36">
        <v>1.83</v>
      </c>
      <c r="N41" s="36">
        <v>1.7</v>
      </c>
      <c r="O41" s="36">
        <v>1.49</v>
      </c>
      <c r="P41" s="36">
        <v>1.45</v>
      </c>
      <c r="Q41" s="36">
        <v>1.43</v>
      </c>
      <c r="R41" s="36">
        <v>1.72</v>
      </c>
      <c r="S41" s="36">
        <v>1.48</v>
      </c>
      <c r="T41" s="36">
        <v>1.64</v>
      </c>
      <c r="U41" s="36">
        <v>2.5299999999999998</v>
      </c>
      <c r="V41" s="36">
        <v>4.2699999999999996</v>
      </c>
      <c r="W41" s="36">
        <v>4.58</v>
      </c>
      <c r="X41" s="36">
        <v>5</v>
      </c>
      <c r="Y41" s="36">
        <v>5.64</v>
      </c>
      <c r="Z41" s="36">
        <v>5.58</v>
      </c>
      <c r="AA41" s="36">
        <v>3.67</v>
      </c>
      <c r="AB41" s="36">
        <v>2.48</v>
      </c>
      <c r="AC41" s="36">
        <v>4.04</v>
      </c>
      <c r="AD41" s="36">
        <v>3.96</v>
      </c>
      <c r="AE41" s="56">
        <v>3.7</v>
      </c>
      <c r="AF41" s="51">
        <v>3.4366666666666106</v>
      </c>
    </row>
    <row r="42" spans="1:32" x14ac:dyDescent="0.25">
      <c r="A42" s="2" t="s">
        <v>28</v>
      </c>
      <c r="B42" s="24" t="str">
        <f>VLOOKUP(Prod_Area_data[[#This Row],[or_product]],Ref_products[],2,FALSE)</f>
        <v>Broad/field beans</v>
      </c>
      <c r="C42" s="24" t="str">
        <f>VLOOKUP(Prod_Area_data[[#This Row],[MS]],Ref_MS[],2,FALSE)</f>
        <v>Spain</v>
      </c>
      <c r="D42" s="28" t="s">
        <v>93</v>
      </c>
      <c r="E42" s="28" t="s">
        <v>139</v>
      </c>
      <c r="F42" s="28" t="s">
        <v>44</v>
      </c>
      <c r="G42" s="36">
        <f t="shared" si="0"/>
        <v>21.696666666666669</v>
      </c>
      <c r="H42" s="36">
        <v>12.4</v>
      </c>
      <c r="I42" s="36">
        <v>13.9</v>
      </c>
      <c r="J42" s="36">
        <v>37.6</v>
      </c>
      <c r="K42" s="36">
        <v>44.2</v>
      </c>
      <c r="L42" s="36">
        <v>49.5</v>
      </c>
      <c r="M42" s="36">
        <v>53.1</v>
      </c>
      <c r="N42" s="36">
        <v>36.6</v>
      </c>
      <c r="O42" s="36">
        <v>25.7</v>
      </c>
      <c r="P42" s="36">
        <v>21.2</v>
      </c>
      <c r="Q42" s="36">
        <v>18.7</v>
      </c>
      <c r="R42" s="36">
        <v>24.68</v>
      </c>
      <c r="S42" s="36">
        <v>27.96</v>
      </c>
      <c r="T42" s="36">
        <v>24.56</v>
      </c>
      <c r="U42" s="36">
        <v>17.54</v>
      </c>
      <c r="V42" s="36">
        <v>23.16</v>
      </c>
      <c r="W42" s="36">
        <v>50.07</v>
      </c>
      <c r="X42" s="36">
        <v>47.11</v>
      </c>
      <c r="Y42" s="36">
        <v>36.57</v>
      </c>
      <c r="Z42" s="36">
        <v>23.23</v>
      </c>
      <c r="AA42" s="36">
        <v>22.07</v>
      </c>
      <c r="AB42" s="36">
        <v>21.15</v>
      </c>
      <c r="AC42" s="36">
        <v>21.87</v>
      </c>
      <c r="AD42" s="36">
        <v>18.170000000000002</v>
      </c>
      <c r="AE42" s="56">
        <v>27.52</v>
      </c>
      <c r="AF42" s="51">
        <v>17.169333333332361</v>
      </c>
    </row>
    <row r="43" spans="1:32" x14ac:dyDescent="0.25">
      <c r="A43" s="2" t="s">
        <v>28</v>
      </c>
      <c r="B43" s="24" t="str">
        <f>VLOOKUP(Prod_Area_data[[#This Row],[or_product]],Ref_products[],2,FALSE)</f>
        <v>Broad/field beans</v>
      </c>
      <c r="C43" s="24" t="str">
        <f>VLOOKUP(Prod_Area_data[[#This Row],[MS]],Ref_MS[],2,FALSE)</f>
        <v>France</v>
      </c>
      <c r="D43" s="28" t="s">
        <v>93</v>
      </c>
      <c r="E43" s="28" t="s">
        <v>141</v>
      </c>
      <c r="F43" s="28" t="s">
        <v>9</v>
      </c>
      <c r="G43" s="36">
        <f t="shared" si="0"/>
        <v>74.146666666666647</v>
      </c>
      <c r="H43" s="36">
        <v>26.7</v>
      </c>
      <c r="I43" s="36">
        <v>45.5</v>
      </c>
      <c r="J43" s="36">
        <v>76.7</v>
      </c>
      <c r="K43" s="36">
        <v>78.5</v>
      </c>
      <c r="L43" s="36">
        <v>79.3</v>
      </c>
      <c r="M43" s="36">
        <v>100.4</v>
      </c>
      <c r="N43" s="36">
        <v>77.599999999999994</v>
      </c>
      <c r="O43" s="36">
        <v>53.8</v>
      </c>
      <c r="P43" s="36">
        <v>60.7</v>
      </c>
      <c r="Q43" s="36">
        <v>88</v>
      </c>
      <c r="R43" s="36">
        <v>151.34</v>
      </c>
      <c r="S43" s="36">
        <v>91.43</v>
      </c>
      <c r="T43" s="36">
        <v>60.34</v>
      </c>
      <c r="U43" s="36">
        <v>67.95</v>
      </c>
      <c r="V43" s="36">
        <v>74.88</v>
      </c>
      <c r="W43" s="36">
        <v>86.81</v>
      </c>
      <c r="X43" s="36">
        <v>77.790000000000006</v>
      </c>
      <c r="Y43" s="36">
        <v>77.430000000000007</v>
      </c>
      <c r="Z43" s="36">
        <v>57.22</v>
      </c>
      <c r="AA43" s="36">
        <v>63.11</v>
      </c>
      <c r="AB43" s="36">
        <v>76.349999999999994</v>
      </c>
      <c r="AC43" s="36">
        <v>78</v>
      </c>
      <c r="AD43" s="36">
        <v>68.09</v>
      </c>
      <c r="AE43" s="56">
        <v>80.78</v>
      </c>
      <c r="AF43" s="51">
        <v>71.571333333333314</v>
      </c>
    </row>
    <row r="44" spans="1:32" x14ac:dyDescent="0.25">
      <c r="A44" s="2" t="s">
        <v>28</v>
      </c>
      <c r="B44" s="24" t="str">
        <f>VLOOKUP(Prod_Area_data[[#This Row],[or_product]],Ref_products[],2,FALSE)</f>
        <v>Broad/field beans</v>
      </c>
      <c r="C44" s="24" t="str">
        <f>VLOOKUP(Prod_Area_data[[#This Row],[MS]],Ref_MS[],2,FALSE)</f>
        <v>Croatia</v>
      </c>
      <c r="D44" s="28" t="s">
        <v>93</v>
      </c>
      <c r="E44" s="28" t="s">
        <v>142</v>
      </c>
      <c r="F44" s="28" t="s">
        <v>33</v>
      </c>
      <c r="G44" s="36">
        <f t="shared" si="0"/>
        <v>1.5366666666666664</v>
      </c>
      <c r="H44" s="36">
        <v>7.47</v>
      </c>
      <c r="I44" s="36">
        <v>7.15</v>
      </c>
      <c r="J44" s="36">
        <v>7.1</v>
      </c>
      <c r="K44" s="36">
        <v>6.83</v>
      </c>
      <c r="L44" s="36">
        <v>6.14</v>
      </c>
      <c r="M44" s="36">
        <v>6.48</v>
      </c>
      <c r="N44" s="36">
        <v>6.37</v>
      </c>
      <c r="O44" s="36">
        <v>4.45</v>
      </c>
      <c r="P44" s="36">
        <v>2.15</v>
      </c>
      <c r="Q44" s="36">
        <v>1.95</v>
      </c>
      <c r="R44" s="36">
        <v>1.28</v>
      </c>
      <c r="S44" s="36">
        <v>1.23</v>
      </c>
      <c r="T44" s="36">
        <v>0.79</v>
      </c>
      <c r="U44" s="36">
        <v>1.1000000000000001</v>
      </c>
      <c r="V44" s="36">
        <v>1.48</v>
      </c>
      <c r="W44" s="36">
        <v>1.48</v>
      </c>
      <c r="X44" s="36">
        <v>1.57</v>
      </c>
      <c r="Y44" s="36">
        <v>1.54</v>
      </c>
      <c r="Z44" s="36">
        <v>1.4</v>
      </c>
      <c r="AA44" s="36">
        <v>1.1100000000000001</v>
      </c>
      <c r="AB44" s="36">
        <v>0.98</v>
      </c>
      <c r="AC44" s="36">
        <v>1.2</v>
      </c>
      <c r="AD44" s="36">
        <v>2.38</v>
      </c>
      <c r="AE44" s="56">
        <v>2.2999999999999998</v>
      </c>
      <c r="AF44" s="51">
        <v>1.8726666666666745</v>
      </c>
    </row>
    <row r="45" spans="1:32" x14ac:dyDescent="0.25">
      <c r="A45" s="2" t="s">
        <v>28</v>
      </c>
      <c r="B45" s="24" t="str">
        <f>VLOOKUP(Prod_Area_data[[#This Row],[or_product]],Ref_products[],2,FALSE)</f>
        <v>Broad/field beans</v>
      </c>
      <c r="C45" s="24" t="str">
        <f>VLOOKUP(Prod_Area_data[[#This Row],[MS]],Ref_MS[],2,FALSE)</f>
        <v>Italy</v>
      </c>
      <c r="D45" s="28" t="s">
        <v>93</v>
      </c>
      <c r="E45" s="28" t="s">
        <v>143</v>
      </c>
      <c r="F45" s="28" t="s">
        <v>45</v>
      </c>
      <c r="G45" s="36">
        <f t="shared" si="0"/>
        <v>60.536666666666669</v>
      </c>
      <c r="H45" s="36">
        <v>47.8</v>
      </c>
      <c r="I45" s="36">
        <v>46.9</v>
      </c>
      <c r="J45" s="36">
        <v>41.4</v>
      </c>
      <c r="K45" s="36">
        <v>44.1</v>
      </c>
      <c r="L45" s="36">
        <v>44.1</v>
      </c>
      <c r="M45" s="36">
        <v>48.5</v>
      </c>
      <c r="N45" s="36">
        <v>43.823999999999998</v>
      </c>
      <c r="O45" s="36">
        <v>47.226999999999997</v>
      </c>
      <c r="P45" s="36">
        <v>54.3</v>
      </c>
      <c r="Q45" s="36">
        <v>56.1</v>
      </c>
      <c r="R45" s="36">
        <v>59.11</v>
      </c>
      <c r="S45" s="36">
        <v>50.13</v>
      </c>
      <c r="T45" s="36">
        <v>52.29</v>
      </c>
      <c r="U45" s="36">
        <v>47.9</v>
      </c>
      <c r="V45" s="36">
        <v>45.98</v>
      </c>
      <c r="W45" s="36">
        <v>48.03</v>
      </c>
      <c r="X45" s="36">
        <v>56.06</v>
      </c>
      <c r="Y45" s="36">
        <v>57.14</v>
      </c>
      <c r="Z45" s="36">
        <v>56.83</v>
      </c>
      <c r="AA45" s="36">
        <v>65.59</v>
      </c>
      <c r="AB45" s="36">
        <v>67.52</v>
      </c>
      <c r="AC45" s="36">
        <v>62.47</v>
      </c>
      <c r="AD45" s="36">
        <v>53.55</v>
      </c>
      <c r="AE45" s="56">
        <v>49.76</v>
      </c>
      <c r="AF45" s="51">
        <v>61.11333333333323</v>
      </c>
    </row>
    <row r="46" spans="1:32" x14ac:dyDescent="0.25">
      <c r="A46" s="2" t="s">
        <v>28</v>
      </c>
      <c r="B46" s="24" t="str">
        <f>VLOOKUP(Prod_Area_data[[#This Row],[or_product]],Ref_products[],2,FALSE)</f>
        <v>Broad/field beans</v>
      </c>
      <c r="C46" s="24" t="str">
        <f>VLOOKUP(Prod_Area_data[[#This Row],[MS]],Ref_MS[],2,FALSE)</f>
        <v>Cyprus</v>
      </c>
      <c r="D46" s="28" t="s">
        <v>93</v>
      </c>
      <c r="E46" s="28" t="s">
        <v>144</v>
      </c>
      <c r="F46" s="28" t="s">
        <v>46</v>
      </c>
      <c r="G46" s="36">
        <f t="shared" si="0"/>
        <v>7.0000000000000007E-2</v>
      </c>
      <c r="H46" s="36">
        <v>0.4</v>
      </c>
      <c r="I46" s="36">
        <v>0.4</v>
      </c>
      <c r="J46" s="36">
        <v>0.4</v>
      </c>
      <c r="K46" s="36">
        <v>0.59</v>
      </c>
      <c r="L46" s="36">
        <v>0.41</v>
      </c>
      <c r="M46" s="36">
        <v>0.37</v>
      </c>
      <c r="N46" s="36">
        <v>0.13</v>
      </c>
      <c r="O46" s="36">
        <v>0.3</v>
      </c>
      <c r="P46" s="36">
        <v>0.2</v>
      </c>
      <c r="Q46" s="36">
        <v>0.2</v>
      </c>
      <c r="R46" s="36">
        <v>0.2</v>
      </c>
      <c r="S46" s="36">
        <v>0.14000000000000001</v>
      </c>
      <c r="T46" s="36">
        <v>0.18</v>
      </c>
      <c r="U46" s="36">
        <v>0.2</v>
      </c>
      <c r="V46" s="36">
        <v>0.19</v>
      </c>
      <c r="W46" s="36">
        <v>0.17</v>
      </c>
      <c r="X46" s="36">
        <v>0.14000000000000001</v>
      </c>
      <c r="Y46" s="36">
        <v>0.1</v>
      </c>
      <c r="Z46" s="36">
        <v>0.06</v>
      </c>
      <c r="AA46" s="36">
        <v>0.06</v>
      </c>
      <c r="AB46" s="36">
        <v>7.0000000000000007E-2</v>
      </c>
      <c r="AC46" s="36">
        <v>7.0000000000000007E-2</v>
      </c>
      <c r="AD46" s="36">
        <v>0.09</v>
      </c>
      <c r="AE46" s="56">
        <v>7.0000000000000007E-2</v>
      </c>
      <c r="AF46" s="51">
        <v>3.266666666666751E-2</v>
      </c>
    </row>
    <row r="47" spans="1:32" x14ac:dyDescent="0.25">
      <c r="A47" s="2" t="s">
        <v>28</v>
      </c>
      <c r="B47" s="24" t="str">
        <f>VLOOKUP(Prod_Area_data[[#This Row],[or_product]],Ref_products[],2,FALSE)</f>
        <v>Broad/field beans</v>
      </c>
      <c r="C47" s="24" t="str">
        <f>VLOOKUP(Prod_Area_data[[#This Row],[MS]],Ref_MS[],2,FALSE)</f>
        <v>Latvia</v>
      </c>
      <c r="D47" s="28" t="s">
        <v>93</v>
      </c>
      <c r="E47" s="28" t="s">
        <v>145</v>
      </c>
      <c r="F47" s="28" t="s">
        <v>47</v>
      </c>
      <c r="G47" s="36">
        <f t="shared" si="0"/>
        <v>26.533333333333331</v>
      </c>
      <c r="H47" s="36">
        <v>0.1</v>
      </c>
      <c r="I47" s="36">
        <v>0.1</v>
      </c>
      <c r="J47" s="36">
        <v>0.2</v>
      </c>
      <c r="K47" s="36">
        <v>0.2</v>
      </c>
      <c r="L47" s="36">
        <v>0.4</v>
      </c>
      <c r="M47" s="36">
        <v>0.4</v>
      </c>
      <c r="N47" s="36">
        <v>0.5</v>
      </c>
      <c r="O47" s="36">
        <v>0.5</v>
      </c>
      <c r="P47" s="36">
        <v>0.8</v>
      </c>
      <c r="Q47" s="36">
        <v>1.1000000000000001</v>
      </c>
      <c r="R47" s="36">
        <v>1.3</v>
      </c>
      <c r="S47" s="36">
        <v>2.2000000000000002</v>
      </c>
      <c r="T47" s="36">
        <v>2.6</v>
      </c>
      <c r="U47" s="36">
        <v>4.4000000000000004</v>
      </c>
      <c r="V47" s="36">
        <v>8.3000000000000007</v>
      </c>
      <c r="W47" s="36">
        <v>25.6</v>
      </c>
      <c r="X47" s="36">
        <v>30.7</v>
      </c>
      <c r="Y47" s="36">
        <v>38.200000000000003</v>
      </c>
      <c r="Z47" s="36">
        <v>40.1</v>
      </c>
      <c r="AA47" s="36">
        <v>24.9</v>
      </c>
      <c r="AB47" s="36">
        <v>28.5</v>
      </c>
      <c r="AC47" s="36">
        <v>33.4</v>
      </c>
      <c r="AD47" s="36">
        <v>25.5</v>
      </c>
      <c r="AE47" s="56">
        <v>25.6</v>
      </c>
      <c r="AF47" s="51">
        <v>32.220000000000027</v>
      </c>
    </row>
    <row r="48" spans="1:32" x14ac:dyDescent="0.25">
      <c r="A48" s="2" t="s">
        <v>28</v>
      </c>
      <c r="B48" s="24" t="str">
        <f>VLOOKUP(Prod_Area_data[[#This Row],[or_product]],Ref_products[],2,FALSE)</f>
        <v>Broad/field beans</v>
      </c>
      <c r="C48" s="24" t="str">
        <f>VLOOKUP(Prod_Area_data[[#This Row],[MS]],Ref_MS[],2,FALSE)</f>
        <v>Lithuania</v>
      </c>
      <c r="D48" s="28" t="s">
        <v>93</v>
      </c>
      <c r="E48" s="28" t="s">
        <v>146</v>
      </c>
      <c r="F48" s="28" t="s">
        <v>48</v>
      </c>
      <c r="G48" s="36">
        <f t="shared" si="0"/>
        <v>63.31666666666667</v>
      </c>
      <c r="H48" s="36">
        <v>1.4</v>
      </c>
      <c r="I48" s="36">
        <v>2.2000000000000002</v>
      </c>
      <c r="J48" s="36">
        <v>3.2</v>
      </c>
      <c r="K48" s="36">
        <v>1.8</v>
      </c>
      <c r="L48" s="36">
        <v>2.2999999999999998</v>
      </c>
      <c r="M48" s="36">
        <v>3.9</v>
      </c>
      <c r="N48" s="36">
        <v>4.4000000000000004</v>
      </c>
      <c r="O48" s="36">
        <v>1.8</v>
      </c>
      <c r="P48" s="36">
        <v>2.6</v>
      </c>
      <c r="Q48" s="36">
        <v>2.1</v>
      </c>
      <c r="R48" s="36">
        <v>3</v>
      </c>
      <c r="S48" s="36">
        <v>4</v>
      </c>
      <c r="T48" s="36">
        <v>4.8</v>
      </c>
      <c r="U48" s="36">
        <v>6.9</v>
      </c>
      <c r="V48" s="36">
        <v>21.7</v>
      </c>
      <c r="W48" s="36">
        <v>61.4</v>
      </c>
      <c r="X48" s="36">
        <v>67.459999999999994</v>
      </c>
      <c r="Y48" s="36">
        <v>67.14</v>
      </c>
      <c r="Z48" s="36">
        <v>69.94</v>
      </c>
      <c r="AA48" s="36">
        <v>55.07</v>
      </c>
      <c r="AB48" s="36">
        <v>58.41</v>
      </c>
      <c r="AC48" s="36">
        <v>76.209999999999994</v>
      </c>
      <c r="AD48" s="36">
        <v>55.33</v>
      </c>
      <c r="AE48" s="56">
        <v>82.1</v>
      </c>
      <c r="AF48" s="51">
        <v>78.269333333333634</v>
      </c>
    </row>
    <row r="49" spans="1:32" x14ac:dyDescent="0.25">
      <c r="A49" s="2" t="s">
        <v>28</v>
      </c>
      <c r="B49" s="24" t="str">
        <f>VLOOKUP(Prod_Area_data[[#This Row],[or_product]],Ref_products[],2,FALSE)</f>
        <v>Broad/field beans</v>
      </c>
      <c r="C49" s="24" t="str">
        <f>VLOOKUP(Prod_Area_data[[#This Row],[MS]],Ref_MS[],2,FALSE)</f>
        <v>Luxembourg</v>
      </c>
      <c r="D49" s="28" t="s">
        <v>93</v>
      </c>
      <c r="E49" s="28" t="s">
        <v>147</v>
      </c>
      <c r="F49" s="28" t="s">
        <v>49</v>
      </c>
      <c r="G49" s="36">
        <f t="shared" si="0"/>
        <v>4.9999999999999996E-2</v>
      </c>
      <c r="H49" s="36">
        <v>0</v>
      </c>
      <c r="I49" s="36">
        <v>0.1</v>
      </c>
      <c r="J49" s="36">
        <v>0.1</v>
      </c>
      <c r="K49" s="36">
        <v>0.1</v>
      </c>
      <c r="L49" s="36">
        <v>0.1</v>
      </c>
      <c r="M49" s="36">
        <v>0.1</v>
      </c>
      <c r="N49" s="36">
        <v>0.1</v>
      </c>
      <c r="O49" s="36">
        <v>0</v>
      </c>
      <c r="P49" s="36">
        <v>0.1</v>
      </c>
      <c r="Q49" s="36">
        <v>0.1</v>
      </c>
      <c r="R49" s="36">
        <v>0.05</v>
      </c>
      <c r="S49" s="36">
        <v>0.04</v>
      </c>
      <c r="T49" s="36">
        <v>0.03</v>
      </c>
      <c r="U49" s="36">
        <v>7.0000000000000007E-2</v>
      </c>
      <c r="V49" s="36">
        <v>0.1</v>
      </c>
      <c r="W49" s="36">
        <v>0.1</v>
      </c>
      <c r="X49" s="36">
        <v>0.1</v>
      </c>
      <c r="Y49" s="36">
        <v>0.08</v>
      </c>
      <c r="Z49" s="36">
        <v>0.06</v>
      </c>
      <c r="AA49" s="36">
        <v>7.0000000000000007E-2</v>
      </c>
      <c r="AB49" s="36">
        <v>0.04</v>
      </c>
      <c r="AC49" s="36">
        <v>0.04</v>
      </c>
      <c r="AD49" s="36">
        <v>7.0000000000000007E-2</v>
      </c>
      <c r="AE49" s="56">
        <v>0.04</v>
      </c>
      <c r="AF49" s="51">
        <v>3.1333333333332547E-2</v>
      </c>
    </row>
    <row r="50" spans="1:32" x14ac:dyDescent="0.25">
      <c r="A50" s="2" t="s">
        <v>28</v>
      </c>
      <c r="B50" s="24" t="str">
        <f>VLOOKUP(Prod_Area_data[[#This Row],[or_product]],Ref_products[],2,FALSE)</f>
        <v>Broad/field beans</v>
      </c>
      <c r="C50" s="24" t="str">
        <f>VLOOKUP(Prod_Area_data[[#This Row],[MS]],Ref_MS[],2,FALSE)</f>
        <v>Hungary</v>
      </c>
      <c r="D50" s="28" t="s">
        <v>93</v>
      </c>
      <c r="E50" s="28" t="s">
        <v>148</v>
      </c>
      <c r="F50" s="28" t="s">
        <v>50</v>
      </c>
      <c r="G50" s="36">
        <f t="shared" si="0"/>
        <v>0.52999999999999992</v>
      </c>
      <c r="H50" s="36">
        <v>0</v>
      </c>
      <c r="I50" s="36">
        <v>0.1</v>
      </c>
      <c r="J50" s="36">
        <v>0.1</v>
      </c>
      <c r="K50" s="36">
        <v>0.2</v>
      </c>
      <c r="L50" s="36">
        <v>0.2</v>
      </c>
      <c r="M50" s="36">
        <v>0.3</v>
      </c>
      <c r="N50" s="36">
        <v>0.4</v>
      </c>
      <c r="O50" s="36">
        <v>0.4</v>
      </c>
      <c r="P50" s="36">
        <v>0.2</v>
      </c>
      <c r="Q50" s="36">
        <v>0.1</v>
      </c>
      <c r="R50" s="36">
        <v>0.11</v>
      </c>
      <c r="S50" s="36">
        <v>0.21</v>
      </c>
      <c r="T50" s="36">
        <v>0.57999999999999996</v>
      </c>
      <c r="U50" s="36">
        <v>0.52</v>
      </c>
      <c r="V50" s="36">
        <v>0.89</v>
      </c>
      <c r="W50" s="36">
        <v>0.94</v>
      </c>
      <c r="X50" s="36">
        <v>1.03</v>
      </c>
      <c r="Y50" s="36">
        <v>0.98</v>
      </c>
      <c r="Z50" s="36">
        <v>0.85</v>
      </c>
      <c r="AA50" s="36">
        <v>0.74</v>
      </c>
      <c r="AB50" s="36">
        <v>0.57999999999999996</v>
      </c>
      <c r="AC50" s="36">
        <v>0.55000000000000004</v>
      </c>
      <c r="AD50" s="36">
        <v>0.3</v>
      </c>
      <c r="AE50" s="56">
        <v>0.46</v>
      </c>
      <c r="AF50" s="51">
        <v>0.33000000000001251</v>
      </c>
    </row>
    <row r="51" spans="1:32" x14ac:dyDescent="0.25">
      <c r="A51" s="2" t="s">
        <v>28</v>
      </c>
      <c r="B51" s="24" t="str">
        <f>VLOOKUP(Prod_Area_data[[#This Row],[or_product]],Ref_products[],2,FALSE)</f>
        <v>Broad/field beans</v>
      </c>
      <c r="C51" s="24" t="str">
        <f>VLOOKUP(Prod_Area_data[[#This Row],[MS]],Ref_MS[],2,FALSE)</f>
        <v>Malta</v>
      </c>
      <c r="D51" s="28" t="s">
        <v>93</v>
      </c>
      <c r="E51" s="28" t="s">
        <v>149</v>
      </c>
      <c r="F51" s="28" t="s">
        <v>51</v>
      </c>
      <c r="G51" s="36">
        <f t="shared" si="0"/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56">
        <v>0</v>
      </c>
      <c r="AF51" s="51">
        <v>0</v>
      </c>
    </row>
    <row r="52" spans="1:32" x14ac:dyDescent="0.25">
      <c r="A52" s="2" t="s">
        <v>28</v>
      </c>
      <c r="B52" s="24" t="str">
        <f>VLOOKUP(Prod_Area_data[[#This Row],[or_product]],Ref_products[],2,FALSE)</f>
        <v>Broad/field beans</v>
      </c>
      <c r="C52" s="24" t="str">
        <f>VLOOKUP(Prod_Area_data[[#This Row],[MS]],Ref_MS[],2,FALSE)</f>
        <v>Netherlands</v>
      </c>
      <c r="D52" s="28" t="s">
        <v>93</v>
      </c>
      <c r="E52" s="28" t="s">
        <v>150</v>
      </c>
      <c r="F52" s="28" t="s">
        <v>52</v>
      </c>
      <c r="G52" s="36">
        <f t="shared" si="0"/>
        <v>3.1500000000000004</v>
      </c>
      <c r="H52" s="36">
        <v>0.7</v>
      </c>
      <c r="I52" s="36">
        <v>0.7</v>
      </c>
      <c r="J52" s="36">
        <v>0.5</v>
      </c>
      <c r="K52" s="36">
        <v>0.6</v>
      </c>
      <c r="L52" s="36">
        <v>0.5</v>
      </c>
      <c r="M52" s="36">
        <v>0.4</v>
      </c>
      <c r="N52" s="36">
        <v>0.5</v>
      </c>
      <c r="O52" s="36">
        <v>0.3</v>
      </c>
      <c r="P52" s="36">
        <v>1.5</v>
      </c>
      <c r="Q52" s="36">
        <v>2</v>
      </c>
      <c r="R52" s="36">
        <v>0</v>
      </c>
      <c r="S52" s="36">
        <v>0.49</v>
      </c>
      <c r="T52" s="36">
        <v>0</v>
      </c>
      <c r="U52" s="36">
        <v>0</v>
      </c>
      <c r="V52" s="36">
        <v>0</v>
      </c>
      <c r="W52" s="36">
        <v>0</v>
      </c>
      <c r="X52" s="36">
        <v>1.44</v>
      </c>
      <c r="Y52" s="36">
        <v>2.15</v>
      </c>
      <c r="Z52" s="36">
        <v>2.0699999999999998</v>
      </c>
      <c r="AA52" s="36">
        <v>2.8</v>
      </c>
      <c r="AB52" s="36">
        <v>3.45</v>
      </c>
      <c r="AC52" s="36">
        <v>3.83</v>
      </c>
      <c r="AD52" s="36">
        <v>3.2</v>
      </c>
      <c r="AE52" s="56">
        <v>1.68</v>
      </c>
      <c r="AF52" s="51">
        <v>3.8653333333332967</v>
      </c>
    </row>
    <row r="53" spans="1:32" x14ac:dyDescent="0.25">
      <c r="A53" s="2" t="s">
        <v>28</v>
      </c>
      <c r="B53" s="24" t="str">
        <f>VLOOKUP(Prod_Area_data[[#This Row],[or_product]],Ref_products[],2,FALSE)</f>
        <v>Broad/field beans</v>
      </c>
      <c r="C53" s="24" t="str">
        <f>VLOOKUP(Prod_Area_data[[#This Row],[MS]],Ref_MS[],2,FALSE)</f>
        <v>Austria</v>
      </c>
      <c r="D53" s="28" t="s">
        <v>93</v>
      </c>
      <c r="E53" s="28" t="s">
        <v>151</v>
      </c>
      <c r="F53" s="28" t="s">
        <v>53</v>
      </c>
      <c r="G53" s="36">
        <f t="shared" si="0"/>
        <v>5.7633333333333319</v>
      </c>
      <c r="H53" s="36">
        <v>3</v>
      </c>
      <c r="I53" s="36">
        <v>2.8</v>
      </c>
      <c r="J53" s="36">
        <v>3.4</v>
      </c>
      <c r="K53" s="36">
        <v>3.5</v>
      </c>
      <c r="L53" s="36">
        <v>2.8</v>
      </c>
      <c r="M53" s="36">
        <v>3.5</v>
      </c>
      <c r="N53" s="36">
        <v>4.5999999999999996</v>
      </c>
      <c r="O53" s="36">
        <v>4.5</v>
      </c>
      <c r="P53" s="36">
        <v>3.7</v>
      </c>
      <c r="Q53" s="36">
        <v>2.8</v>
      </c>
      <c r="R53" s="36">
        <v>4.1500000000000004</v>
      </c>
      <c r="S53" s="36">
        <v>6.03</v>
      </c>
      <c r="T53" s="36">
        <v>6.85</v>
      </c>
      <c r="U53" s="36">
        <v>6.19</v>
      </c>
      <c r="V53" s="36">
        <v>7.66</v>
      </c>
      <c r="W53" s="36">
        <v>10.78</v>
      </c>
      <c r="X53" s="36">
        <v>10.82</v>
      </c>
      <c r="Y53" s="36">
        <v>10.3</v>
      </c>
      <c r="Z53" s="36">
        <v>7.65</v>
      </c>
      <c r="AA53" s="36">
        <v>5.71</v>
      </c>
      <c r="AB53" s="36">
        <v>5.53</v>
      </c>
      <c r="AC53" s="36">
        <v>6.19</v>
      </c>
      <c r="AD53" s="36">
        <v>5.54</v>
      </c>
      <c r="AE53" s="56">
        <v>6.04</v>
      </c>
      <c r="AF53" s="51">
        <v>4.5999999999999091</v>
      </c>
    </row>
    <row r="54" spans="1:32" x14ac:dyDescent="0.25">
      <c r="A54" s="2" t="s">
        <v>28</v>
      </c>
      <c r="B54" s="24" t="str">
        <f>VLOOKUP(Prod_Area_data[[#This Row],[or_product]],Ref_products[],2,FALSE)</f>
        <v>Broad/field beans</v>
      </c>
      <c r="C54" s="24" t="str">
        <f>VLOOKUP(Prod_Area_data[[#This Row],[MS]],Ref_MS[],2,FALSE)</f>
        <v>Poland</v>
      </c>
      <c r="D54" s="28" t="s">
        <v>93</v>
      </c>
      <c r="E54" s="28" t="s">
        <v>152</v>
      </c>
      <c r="F54" s="28" t="s">
        <v>54</v>
      </c>
      <c r="G54" s="36">
        <f t="shared" si="0"/>
        <v>32.520000000000003</v>
      </c>
      <c r="H54" s="36">
        <v>20.399999999999999</v>
      </c>
      <c r="I54" s="36">
        <v>21.5</v>
      </c>
      <c r="J54" s="36">
        <v>10</v>
      </c>
      <c r="K54" s="36">
        <v>11.2</v>
      </c>
      <c r="L54" s="36">
        <v>10</v>
      </c>
      <c r="M54" s="36">
        <v>11.8</v>
      </c>
      <c r="N54" s="36">
        <v>10.1</v>
      </c>
      <c r="O54" s="36">
        <v>7.9</v>
      </c>
      <c r="P54" s="36">
        <v>5.8</v>
      </c>
      <c r="Q54" s="36">
        <v>6.4</v>
      </c>
      <c r="R54" s="36">
        <v>9.8000000000000007</v>
      </c>
      <c r="S54" s="36">
        <v>9.8000000000000007</v>
      </c>
      <c r="T54" s="36">
        <v>12.5</v>
      </c>
      <c r="U54" s="36">
        <v>9.1</v>
      </c>
      <c r="V54" s="36">
        <v>13.45</v>
      </c>
      <c r="W54" s="36">
        <v>35.299999999999997</v>
      </c>
      <c r="X54" s="36">
        <v>32.9</v>
      </c>
      <c r="Y54" s="36">
        <v>31.22</v>
      </c>
      <c r="Z54" s="36">
        <v>36</v>
      </c>
      <c r="AA54" s="36">
        <v>27.24</v>
      </c>
      <c r="AB54" s="36">
        <v>28.44</v>
      </c>
      <c r="AC54" s="36">
        <v>35.92</v>
      </c>
      <c r="AD54" s="36">
        <v>33.200000000000003</v>
      </c>
      <c r="AE54" s="56">
        <v>37.79</v>
      </c>
      <c r="AF54" s="51">
        <v>37.891333333333478</v>
      </c>
    </row>
    <row r="55" spans="1:32" x14ac:dyDescent="0.25">
      <c r="A55" s="2" t="s">
        <v>28</v>
      </c>
      <c r="B55" s="24" t="str">
        <f>VLOOKUP(Prod_Area_data[[#This Row],[or_product]],Ref_products[],2,FALSE)</f>
        <v>Broad/field beans</v>
      </c>
      <c r="C55" s="24" t="str">
        <f>VLOOKUP(Prod_Area_data[[#This Row],[MS]],Ref_MS[],2,FALSE)</f>
        <v>Portugal</v>
      </c>
      <c r="D55" s="28" t="s">
        <v>93</v>
      </c>
      <c r="E55" s="28" t="s">
        <v>153</v>
      </c>
      <c r="F55" s="28" t="s">
        <v>21</v>
      </c>
      <c r="G55" s="36">
        <f t="shared" si="0"/>
        <v>5.0500000000000007</v>
      </c>
      <c r="H55" s="36">
        <v>11.89</v>
      </c>
      <c r="I55" s="36">
        <v>11.29</v>
      </c>
      <c r="J55" s="36">
        <v>10.57</v>
      </c>
      <c r="K55" s="36">
        <v>10.11</v>
      </c>
      <c r="L55" s="36">
        <v>9.49</v>
      </c>
      <c r="M55" s="36">
        <v>7.76</v>
      </c>
      <c r="N55" s="36">
        <v>7.36</v>
      </c>
      <c r="O55" s="36">
        <v>6.79</v>
      </c>
      <c r="P55" s="36">
        <v>5.09</v>
      </c>
      <c r="Q55" s="36">
        <v>3.56</v>
      </c>
      <c r="R55" s="36">
        <v>3.51</v>
      </c>
      <c r="S55" s="36">
        <v>3.51</v>
      </c>
      <c r="T55" s="36">
        <v>3.4</v>
      </c>
      <c r="U55" s="36">
        <v>3.36</v>
      </c>
      <c r="V55" s="36">
        <v>3.12</v>
      </c>
      <c r="W55" s="36">
        <v>3.19</v>
      </c>
      <c r="X55" s="36">
        <v>3.21</v>
      </c>
      <c r="Y55" s="36">
        <v>3.55</v>
      </c>
      <c r="Z55" s="36">
        <v>4.1900000000000004</v>
      </c>
      <c r="AA55" s="36">
        <v>3.13</v>
      </c>
      <c r="AB55" s="36">
        <v>3.6</v>
      </c>
      <c r="AC55" s="36">
        <v>4.67</v>
      </c>
      <c r="AD55" s="36">
        <v>6.88</v>
      </c>
      <c r="AE55" s="56">
        <v>6.88</v>
      </c>
      <c r="AF55" s="51">
        <v>6.44399999999996</v>
      </c>
    </row>
    <row r="56" spans="1:32" x14ac:dyDescent="0.25">
      <c r="A56" s="2" t="s">
        <v>28</v>
      </c>
      <c r="B56" s="24" t="str">
        <f>VLOOKUP(Prod_Area_data[[#This Row],[or_product]],Ref_products[],2,FALSE)</f>
        <v>Broad/field beans</v>
      </c>
      <c r="C56" s="24" t="str">
        <f>VLOOKUP(Prod_Area_data[[#This Row],[MS]],Ref_MS[],2,FALSE)</f>
        <v>Romania</v>
      </c>
      <c r="D56" s="28" t="s">
        <v>93</v>
      </c>
      <c r="E56" s="28" t="s">
        <v>154</v>
      </c>
      <c r="F56" s="28" t="s">
        <v>55</v>
      </c>
      <c r="G56" s="36">
        <f t="shared" si="0"/>
        <v>9.3633333333333333</v>
      </c>
      <c r="H56" s="36">
        <v>26.21</v>
      </c>
      <c r="I56" s="36">
        <v>21.46</v>
      </c>
      <c r="J56" s="36">
        <v>26.96</v>
      </c>
      <c r="K56" s="36">
        <v>27.33</v>
      </c>
      <c r="L56" s="36">
        <v>57.77</v>
      </c>
      <c r="M56" s="36">
        <v>58.74</v>
      </c>
      <c r="N56" s="36">
        <v>58.13</v>
      </c>
      <c r="O56" s="36">
        <v>41.87</v>
      </c>
      <c r="P56" s="36">
        <v>36.15</v>
      </c>
      <c r="Q56" s="36">
        <v>29.97</v>
      </c>
      <c r="R56" s="36">
        <v>25.13</v>
      </c>
      <c r="S56" s="36">
        <v>24.14</v>
      </c>
      <c r="T56" s="36">
        <v>25.46</v>
      </c>
      <c r="U56" s="36">
        <v>21.22</v>
      </c>
      <c r="V56" s="36">
        <v>22.01</v>
      </c>
      <c r="W56" s="36">
        <v>22.22</v>
      </c>
      <c r="X56" s="36">
        <v>15.93</v>
      </c>
      <c r="Y56" s="36">
        <v>12.08</v>
      </c>
      <c r="Z56" s="36">
        <v>12.28</v>
      </c>
      <c r="AA56" s="36">
        <v>11.89</v>
      </c>
      <c r="AB56" s="36">
        <v>10.130000000000001</v>
      </c>
      <c r="AC56" s="36">
        <v>8.68</v>
      </c>
      <c r="AD56" s="36">
        <v>7.02</v>
      </c>
      <c r="AE56" s="56">
        <v>9.2799999999999994</v>
      </c>
      <c r="AF56" s="51">
        <v>4.3699999999998909</v>
      </c>
    </row>
    <row r="57" spans="1:32" x14ac:dyDescent="0.25">
      <c r="A57" s="2" t="s">
        <v>28</v>
      </c>
      <c r="B57" s="24" t="str">
        <f>VLOOKUP(Prod_Area_data[[#This Row],[or_product]],Ref_products[],2,FALSE)</f>
        <v>Broad/field beans</v>
      </c>
      <c r="C57" s="24" t="str">
        <f>VLOOKUP(Prod_Area_data[[#This Row],[MS]],Ref_MS[],2,FALSE)</f>
        <v>Slovenia</v>
      </c>
      <c r="D57" s="28" t="s">
        <v>93</v>
      </c>
      <c r="E57" s="28" t="s">
        <v>155</v>
      </c>
      <c r="F57" s="28" t="s">
        <v>56</v>
      </c>
      <c r="G57" s="36">
        <f t="shared" si="0"/>
        <v>0</v>
      </c>
      <c r="H57" s="36">
        <v>0.31</v>
      </c>
      <c r="I57" s="36">
        <v>0.32</v>
      </c>
      <c r="J57" s="36">
        <v>0.31</v>
      </c>
      <c r="K57" s="36">
        <v>0.35</v>
      </c>
      <c r="L57" s="36">
        <v>0.35</v>
      </c>
      <c r="M57" s="36">
        <v>0.45</v>
      </c>
      <c r="N57" s="36">
        <v>0.45</v>
      </c>
      <c r="O57" s="36">
        <v>0.36</v>
      </c>
      <c r="P57" s="36">
        <v>0.36</v>
      </c>
      <c r="Q57" s="36">
        <v>0.36</v>
      </c>
      <c r="R57" s="36">
        <v>0.28999999999999998</v>
      </c>
      <c r="S57" s="36">
        <v>0.28999999999999998</v>
      </c>
      <c r="T57" s="36">
        <v>0.28999999999999998</v>
      </c>
      <c r="U57" s="36">
        <v>0.4</v>
      </c>
      <c r="V57" s="36">
        <v>0.4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56">
        <v>0</v>
      </c>
      <c r="AF57" s="51">
        <v>0</v>
      </c>
    </row>
    <row r="58" spans="1:32" x14ac:dyDescent="0.25">
      <c r="A58" s="2" t="s">
        <v>28</v>
      </c>
      <c r="B58" s="24" t="str">
        <f>VLOOKUP(Prod_Area_data[[#This Row],[or_product]],Ref_products[],2,FALSE)</f>
        <v>Broad/field beans</v>
      </c>
      <c r="C58" s="24" t="str">
        <f>VLOOKUP(Prod_Area_data[[#This Row],[MS]],Ref_MS[],2,FALSE)</f>
        <v>Slovakia</v>
      </c>
      <c r="D58" s="28" t="s">
        <v>93</v>
      </c>
      <c r="E58" s="28" t="s">
        <v>156</v>
      </c>
      <c r="F58" s="28" t="s">
        <v>57</v>
      </c>
      <c r="G58" s="36">
        <f t="shared" si="0"/>
        <v>7.333333333333332E-2</v>
      </c>
      <c r="H58" s="36">
        <v>0</v>
      </c>
      <c r="I58" s="36">
        <v>0</v>
      </c>
      <c r="J58" s="36">
        <v>1</v>
      </c>
      <c r="K58" s="36">
        <v>1.2</v>
      </c>
      <c r="L58" s="36">
        <v>0.8</v>
      </c>
      <c r="M58" s="36">
        <v>0.7</v>
      </c>
      <c r="N58" s="36">
        <v>0.7</v>
      </c>
      <c r="O58" s="36">
        <v>0.7</v>
      </c>
      <c r="P58" s="36">
        <v>0</v>
      </c>
      <c r="Q58" s="36">
        <v>0.2</v>
      </c>
      <c r="R58" s="36">
        <v>0.3</v>
      </c>
      <c r="S58" s="36">
        <v>0.1</v>
      </c>
      <c r="T58" s="36">
        <v>0.15</v>
      </c>
      <c r="U58" s="36">
        <v>7.0000000000000007E-2</v>
      </c>
      <c r="V58" s="36">
        <v>0.06</v>
      </c>
      <c r="W58" s="36">
        <v>0.06</v>
      </c>
      <c r="X58" s="36">
        <v>7.0000000000000007E-2</v>
      </c>
      <c r="Y58" s="36">
        <v>0.09</v>
      </c>
      <c r="Z58" s="36">
        <v>0.09</v>
      </c>
      <c r="AA58" s="36">
        <v>0.1</v>
      </c>
      <c r="AB58" s="36">
        <v>0.06</v>
      </c>
      <c r="AC58" s="36">
        <v>0.06</v>
      </c>
      <c r="AD58" s="36">
        <v>0.12</v>
      </c>
      <c r="AE58" s="56">
        <v>0.01</v>
      </c>
      <c r="AF58" s="51">
        <v>6.6666666666666874E-2</v>
      </c>
    </row>
    <row r="59" spans="1:32" x14ac:dyDescent="0.25">
      <c r="A59" s="2" t="s">
        <v>28</v>
      </c>
      <c r="B59" s="24" t="str">
        <f>VLOOKUP(Prod_Area_data[[#This Row],[or_product]],Ref_products[],2,FALSE)</f>
        <v>Broad/field beans</v>
      </c>
      <c r="C59" s="24" t="str">
        <f>VLOOKUP(Prod_Area_data[[#This Row],[MS]],Ref_MS[],2,FALSE)</f>
        <v>Finland</v>
      </c>
      <c r="D59" s="28" t="s">
        <v>93</v>
      </c>
      <c r="E59" s="28" t="s">
        <v>157</v>
      </c>
      <c r="F59" s="28" t="s">
        <v>58</v>
      </c>
      <c r="G59" s="36">
        <f t="shared" si="0"/>
        <v>10.930000000000001</v>
      </c>
      <c r="H59" s="36">
        <v>0.2</v>
      </c>
      <c r="I59" s="36">
        <v>0.3</v>
      </c>
      <c r="J59" s="36">
        <v>0.3</v>
      </c>
      <c r="K59" s="36">
        <v>0.3</v>
      </c>
      <c r="L59" s="36">
        <v>0.4</v>
      </c>
      <c r="M59" s="36">
        <v>0.3</v>
      </c>
      <c r="N59" s="36">
        <v>0.5</v>
      </c>
      <c r="O59" s="36">
        <v>0.7</v>
      </c>
      <c r="P59" s="36">
        <v>0</v>
      </c>
      <c r="Q59" s="36">
        <v>2.2999999999999998</v>
      </c>
      <c r="R59" s="36">
        <v>9.43</v>
      </c>
      <c r="S59" s="36">
        <v>9.6999999999999993</v>
      </c>
      <c r="T59" s="36">
        <v>8.9</v>
      </c>
      <c r="U59" s="36">
        <v>7.2</v>
      </c>
      <c r="V59" s="36">
        <v>8.6999999999999993</v>
      </c>
      <c r="W59" s="36">
        <v>11.3</v>
      </c>
      <c r="X59" s="36">
        <v>16</v>
      </c>
      <c r="Y59" s="36">
        <v>16.100000000000001</v>
      </c>
      <c r="Z59" s="36">
        <v>16.100000000000001</v>
      </c>
      <c r="AA59" s="36">
        <v>15.2</v>
      </c>
      <c r="AB59" s="36">
        <v>13.5</v>
      </c>
      <c r="AC59" s="36">
        <v>9.25</v>
      </c>
      <c r="AD59" s="36">
        <v>10.039999999999999</v>
      </c>
      <c r="AE59" s="56">
        <v>7.31</v>
      </c>
      <c r="AF59" s="51">
        <v>8</v>
      </c>
    </row>
    <row r="60" spans="1:32" x14ac:dyDescent="0.25">
      <c r="A60" s="2" t="s">
        <v>28</v>
      </c>
      <c r="B60" s="24" t="str">
        <f>VLOOKUP(Prod_Area_data[[#This Row],[or_product]],Ref_products[],2,FALSE)</f>
        <v>Broad/field beans</v>
      </c>
      <c r="C60" s="24" t="str">
        <f>VLOOKUP(Prod_Area_data[[#This Row],[MS]],Ref_MS[],2,FALSE)</f>
        <v>Sweden</v>
      </c>
      <c r="D60" s="28" t="s">
        <v>93</v>
      </c>
      <c r="E60" s="28" t="s">
        <v>158</v>
      </c>
      <c r="F60" s="28" t="s">
        <v>59</v>
      </c>
      <c r="G60" s="36">
        <f t="shared" si="0"/>
        <v>19.97</v>
      </c>
      <c r="H60" s="36">
        <v>1.89</v>
      </c>
      <c r="I60" s="36">
        <v>2.29</v>
      </c>
      <c r="J60" s="36">
        <v>3.99</v>
      </c>
      <c r="K60" s="36">
        <v>3.77</v>
      </c>
      <c r="L60" s="36">
        <v>5.51</v>
      </c>
      <c r="M60" s="36">
        <v>6.43</v>
      </c>
      <c r="N60" s="36">
        <v>6.12</v>
      </c>
      <c r="O60" s="36">
        <v>5.36</v>
      </c>
      <c r="P60" s="36">
        <v>6.28</v>
      </c>
      <c r="Q60" s="36">
        <v>7.97</v>
      </c>
      <c r="R60" s="36">
        <v>13.05</v>
      </c>
      <c r="S60" s="36">
        <v>15.92</v>
      </c>
      <c r="T60" s="36">
        <v>17.93</v>
      </c>
      <c r="U60" s="36">
        <v>17.46</v>
      </c>
      <c r="V60" s="36">
        <v>18.84</v>
      </c>
      <c r="W60" s="36">
        <v>25.01</v>
      </c>
      <c r="X60" s="36">
        <v>29.54</v>
      </c>
      <c r="Y60" s="36">
        <v>30.49</v>
      </c>
      <c r="Z60" s="36">
        <v>26.29</v>
      </c>
      <c r="AA60" s="36">
        <v>18.190000000000001</v>
      </c>
      <c r="AB60" s="36">
        <v>19.64</v>
      </c>
      <c r="AC60" s="36">
        <v>20.239999999999998</v>
      </c>
      <c r="AD60" s="36">
        <v>22.16</v>
      </c>
      <c r="AE60" s="56">
        <v>20.03</v>
      </c>
      <c r="AF60" s="51">
        <v>19.8299999999997</v>
      </c>
    </row>
    <row r="61" spans="1:32" x14ac:dyDescent="0.25">
      <c r="A61" s="2" t="s">
        <v>28</v>
      </c>
      <c r="B61" s="24" t="str">
        <f>VLOOKUP(Prod_Area_data[[#This Row],[or_product]],Ref_products[],2,FALSE)</f>
        <v>Broad/field beans</v>
      </c>
      <c r="C61" s="24" t="str">
        <f>VLOOKUP(Prod_Area_data[[#This Row],[MS]],Ref_MS[],2,FALSE)</f>
        <v>United Kingdom</v>
      </c>
      <c r="D61" s="28" t="s">
        <v>93</v>
      </c>
      <c r="E61" s="28" t="s">
        <v>159</v>
      </c>
      <c r="F61" s="28" t="s">
        <v>60</v>
      </c>
      <c r="G61" s="36">
        <f t="shared" si="0"/>
        <v>45.650000000000006</v>
      </c>
      <c r="H61" s="36">
        <v>124.3</v>
      </c>
      <c r="I61" s="36">
        <v>173.5</v>
      </c>
      <c r="J61" s="36">
        <v>164.2</v>
      </c>
      <c r="K61" s="36">
        <v>164.6</v>
      </c>
      <c r="L61" s="36">
        <v>177.8</v>
      </c>
      <c r="M61" s="36">
        <v>184.1</v>
      </c>
      <c r="N61" s="36">
        <v>184.2</v>
      </c>
      <c r="O61" s="36">
        <v>123.8</v>
      </c>
      <c r="P61" s="36">
        <v>118.3</v>
      </c>
      <c r="Q61" s="36">
        <v>186</v>
      </c>
      <c r="R61" s="36">
        <v>168</v>
      </c>
      <c r="S61" s="36">
        <v>125</v>
      </c>
      <c r="T61" s="36">
        <v>96</v>
      </c>
      <c r="U61" s="36">
        <v>118</v>
      </c>
      <c r="V61" s="36">
        <v>107</v>
      </c>
      <c r="W61" s="36">
        <v>170</v>
      </c>
      <c r="X61" s="36">
        <v>177</v>
      </c>
      <c r="Y61" s="36">
        <v>193</v>
      </c>
      <c r="Z61" s="36">
        <v>154.6</v>
      </c>
      <c r="AA61" s="36">
        <v>136.94999999999999</v>
      </c>
      <c r="AB61" s="36">
        <v>188.4</v>
      </c>
      <c r="AC61" s="36">
        <v>0</v>
      </c>
      <c r="AD61" s="36">
        <v>0</v>
      </c>
      <c r="AE61" s="56">
        <v>0</v>
      </c>
      <c r="AF61" s="51">
        <v>0</v>
      </c>
    </row>
    <row r="62" spans="1:32" x14ac:dyDescent="0.25">
      <c r="A62" s="2" t="s">
        <v>28</v>
      </c>
      <c r="B62" s="24" t="str">
        <f>VLOOKUP(Prod_Area_data[[#This Row],[or_product]],Ref_products[],2,FALSE)</f>
        <v>Lupins</v>
      </c>
      <c r="C62" s="24" t="str">
        <f>VLOOKUP(Prod_Area_data[[#This Row],[MS]],Ref_MS[],2,FALSE)</f>
        <v>EU-27</v>
      </c>
      <c r="D62" s="28" t="s">
        <v>94</v>
      </c>
      <c r="E62" s="28" t="s">
        <v>114</v>
      </c>
      <c r="F62" s="28" t="s">
        <v>115</v>
      </c>
      <c r="G62" s="36">
        <f t="shared" si="0"/>
        <v>219.27666666666664</v>
      </c>
      <c r="H62" s="36">
        <v>47.089999999999996</v>
      </c>
      <c r="I62" s="36">
        <v>42.61</v>
      </c>
      <c r="J62" s="36">
        <v>38.07</v>
      </c>
      <c r="K62" s="36">
        <v>82.9</v>
      </c>
      <c r="L62" s="36">
        <v>75.86</v>
      </c>
      <c r="M62" s="36">
        <v>95.039999999999992</v>
      </c>
      <c r="N62" s="36">
        <v>90.369999999999976</v>
      </c>
      <c r="O62" s="36">
        <v>91.87</v>
      </c>
      <c r="P62" s="36">
        <v>67.239999999999995</v>
      </c>
      <c r="Q62" s="36">
        <v>78.77000000000001</v>
      </c>
      <c r="R62" s="36">
        <v>125.48</v>
      </c>
      <c r="S62" s="36">
        <v>94.03</v>
      </c>
      <c r="T62" s="36">
        <v>84.34</v>
      </c>
      <c r="U62" s="36">
        <v>95.72</v>
      </c>
      <c r="V62" s="36">
        <v>118.59</v>
      </c>
      <c r="W62" s="36">
        <v>257.63</v>
      </c>
      <c r="X62" s="36">
        <v>179.34000000000003</v>
      </c>
      <c r="Y62" s="36">
        <v>165.3</v>
      </c>
      <c r="Z62" s="36">
        <v>150.29</v>
      </c>
      <c r="AA62" s="36">
        <v>173.75</v>
      </c>
      <c r="AB62" s="36">
        <v>226.26</v>
      </c>
      <c r="AC62" s="36">
        <v>204.53</v>
      </c>
      <c r="AD62" s="36">
        <v>259.76</v>
      </c>
      <c r="AE62" s="56">
        <v>227.04</v>
      </c>
      <c r="AF62" s="51">
        <v>240.2180000000009</v>
      </c>
    </row>
    <row r="63" spans="1:32" x14ac:dyDescent="0.25">
      <c r="A63" s="2" t="s">
        <v>28</v>
      </c>
      <c r="B63" s="24" t="str">
        <f>VLOOKUP(Prod_Area_data[[#This Row],[or_product]],Ref_products[],2,FALSE)</f>
        <v>Lupins</v>
      </c>
      <c r="C63" s="24" t="str">
        <f>VLOOKUP(Prod_Area_data[[#This Row],[MS]],Ref_MS[],2,FALSE)</f>
        <v>EU-28</v>
      </c>
      <c r="D63" s="28" t="s">
        <v>94</v>
      </c>
      <c r="E63" s="28" t="s">
        <v>34</v>
      </c>
      <c r="F63" s="28" t="s">
        <v>35</v>
      </c>
      <c r="G63" s="36"/>
      <c r="H63" s="36">
        <f>H62+H91</f>
        <v>47.089999999999996</v>
      </c>
      <c r="I63" s="36">
        <f t="shared" ref="I63:AA63" si="3">I62+I91</f>
        <v>42.61</v>
      </c>
      <c r="J63" s="36">
        <f t="shared" si="3"/>
        <v>38.07</v>
      </c>
      <c r="K63" s="36">
        <f t="shared" si="3"/>
        <v>82.9</v>
      </c>
      <c r="L63" s="36">
        <f t="shared" si="3"/>
        <v>75.86</v>
      </c>
      <c r="M63" s="36">
        <f t="shared" si="3"/>
        <v>95.039999999999992</v>
      </c>
      <c r="N63" s="36">
        <f t="shared" si="3"/>
        <v>90.369999999999976</v>
      </c>
      <c r="O63" s="36">
        <f t="shared" si="3"/>
        <v>91.87</v>
      </c>
      <c r="P63" s="36">
        <f t="shared" si="3"/>
        <v>67.239999999999995</v>
      </c>
      <c r="Q63" s="36">
        <f t="shared" si="3"/>
        <v>78.77000000000001</v>
      </c>
      <c r="R63" s="36">
        <f t="shared" si="3"/>
        <v>125.48</v>
      </c>
      <c r="S63" s="36">
        <f t="shared" si="3"/>
        <v>94.03</v>
      </c>
      <c r="T63" s="36">
        <f t="shared" si="3"/>
        <v>84.34</v>
      </c>
      <c r="U63" s="36">
        <f t="shared" si="3"/>
        <v>95.72</v>
      </c>
      <c r="V63" s="36">
        <f t="shared" si="3"/>
        <v>118.59</v>
      </c>
      <c r="W63" s="36">
        <f t="shared" si="3"/>
        <v>257.63</v>
      </c>
      <c r="X63" s="36">
        <f t="shared" si="3"/>
        <v>179.34000000000003</v>
      </c>
      <c r="Y63" s="36">
        <f t="shared" si="3"/>
        <v>165.3</v>
      </c>
      <c r="Z63" s="36">
        <f t="shared" si="3"/>
        <v>150.29</v>
      </c>
      <c r="AA63" s="36">
        <f t="shared" si="3"/>
        <v>173.75</v>
      </c>
      <c r="AB63" s="36"/>
      <c r="AC63" s="51"/>
      <c r="AD63" s="54"/>
      <c r="AE63" s="56"/>
      <c r="AF63" s="51"/>
    </row>
    <row r="64" spans="1:32" x14ac:dyDescent="0.25">
      <c r="A64" s="2" t="s">
        <v>28</v>
      </c>
      <c r="B64" s="24" t="str">
        <f>VLOOKUP(Prod_Area_data[[#This Row],[or_product]],Ref_products[],2,FALSE)</f>
        <v>Lupins</v>
      </c>
      <c r="C64" s="24" t="str">
        <f>VLOOKUP(Prod_Area_data[[#This Row],[MS]],Ref_MS[],2,FALSE)</f>
        <v>Belgium</v>
      </c>
      <c r="D64" s="28" t="s">
        <v>94</v>
      </c>
      <c r="E64" s="28" t="s">
        <v>131</v>
      </c>
      <c r="F64" s="28" t="s">
        <v>36</v>
      </c>
      <c r="G64" s="36">
        <f t="shared" si="0"/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56">
        <v>0</v>
      </c>
      <c r="AF64" s="51">
        <v>0</v>
      </c>
    </row>
    <row r="65" spans="1:32" x14ac:dyDescent="0.25">
      <c r="A65" s="2" t="s">
        <v>28</v>
      </c>
      <c r="B65" s="24" t="str">
        <f>VLOOKUP(Prod_Area_data[[#This Row],[or_product]],Ref_products[],2,FALSE)</f>
        <v>Lupins</v>
      </c>
      <c r="C65" s="24" t="str">
        <f>VLOOKUP(Prod_Area_data[[#This Row],[MS]],Ref_MS[],2,FALSE)</f>
        <v>Bulgaria</v>
      </c>
      <c r="D65" s="28" t="s">
        <v>94</v>
      </c>
      <c r="E65" s="28" t="s">
        <v>132</v>
      </c>
      <c r="F65" s="28" t="s">
        <v>37</v>
      </c>
      <c r="G65" s="36">
        <f t="shared" si="0"/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0.8</v>
      </c>
      <c r="O65" s="36">
        <v>0</v>
      </c>
      <c r="P65" s="36">
        <v>0</v>
      </c>
      <c r="Q65" s="36">
        <v>0</v>
      </c>
      <c r="R65" s="36">
        <v>0.02</v>
      </c>
      <c r="S65" s="36">
        <v>0</v>
      </c>
      <c r="T65" s="36">
        <v>0</v>
      </c>
      <c r="U65" s="36">
        <v>0</v>
      </c>
      <c r="V65" s="36">
        <v>0</v>
      </c>
      <c r="W65" s="36">
        <v>0.45</v>
      </c>
      <c r="X65" s="36">
        <v>0</v>
      </c>
      <c r="Y65" s="36">
        <v>0.06</v>
      </c>
      <c r="Z65" s="36">
        <v>0.26</v>
      </c>
      <c r="AA65" s="36">
        <v>0</v>
      </c>
      <c r="AB65" s="36">
        <v>0</v>
      </c>
      <c r="AC65" s="36">
        <v>0</v>
      </c>
      <c r="AD65" s="36">
        <v>0</v>
      </c>
      <c r="AE65" s="56">
        <v>0</v>
      </c>
      <c r="AF65" s="51">
        <v>0</v>
      </c>
    </row>
    <row r="66" spans="1:32" x14ac:dyDescent="0.25">
      <c r="A66" s="2" t="s">
        <v>28</v>
      </c>
      <c r="B66" s="24" t="str">
        <f>VLOOKUP(Prod_Area_data[[#This Row],[or_product]],Ref_products[],2,FALSE)</f>
        <v>Lupins</v>
      </c>
      <c r="C66" s="24" t="str">
        <f>VLOOKUP(Prod_Area_data[[#This Row],[MS]],Ref_MS[],2,FALSE)</f>
        <v>Czechia</v>
      </c>
      <c r="D66" s="28" t="s">
        <v>94</v>
      </c>
      <c r="E66" s="28" t="s">
        <v>133</v>
      </c>
      <c r="F66" s="28" t="s">
        <v>124</v>
      </c>
      <c r="G66" s="36">
        <f t="shared" ref="G66:G129" si="4">(SUM(AA66:AE66)-MAX(AA66:AE66)-MIN(AA66:AE66))/3</f>
        <v>1.996666666666667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1.93</v>
      </c>
      <c r="R66" s="36">
        <v>2.1</v>
      </c>
      <c r="S66" s="36">
        <v>1.55</v>
      </c>
      <c r="T66" s="36">
        <v>1.41</v>
      </c>
      <c r="U66" s="36">
        <v>1.37</v>
      </c>
      <c r="V66" s="36">
        <v>2.11</v>
      </c>
      <c r="W66" s="36">
        <v>2.5499999999999998</v>
      </c>
      <c r="X66" s="36">
        <v>2.97</v>
      </c>
      <c r="Y66" s="36">
        <v>4.54</v>
      </c>
      <c r="Z66" s="36">
        <v>2.98</v>
      </c>
      <c r="AA66" s="36">
        <v>2.25</v>
      </c>
      <c r="AB66" s="36">
        <v>1.91</v>
      </c>
      <c r="AC66" s="36">
        <v>2.09</v>
      </c>
      <c r="AD66" s="36">
        <v>1.99</v>
      </c>
      <c r="AE66" s="56">
        <v>1.63</v>
      </c>
      <c r="AF66" s="51">
        <v>1.7933333333333508</v>
      </c>
    </row>
    <row r="67" spans="1:32" x14ac:dyDescent="0.25">
      <c r="A67" s="2" t="s">
        <v>28</v>
      </c>
      <c r="B67" s="24" t="str">
        <f>VLOOKUP(Prod_Area_data[[#This Row],[or_product]],Ref_products[],2,FALSE)</f>
        <v>Lupins</v>
      </c>
      <c r="C67" s="24" t="str">
        <f>VLOOKUP(Prod_Area_data[[#This Row],[MS]],Ref_MS[],2,FALSE)</f>
        <v>Denmark</v>
      </c>
      <c r="D67" s="28" t="s">
        <v>94</v>
      </c>
      <c r="E67" s="28" t="s">
        <v>134</v>
      </c>
      <c r="F67" s="28" t="s">
        <v>39</v>
      </c>
      <c r="G67" s="36">
        <f t="shared" si="4"/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0.7</v>
      </c>
      <c r="S67" s="36">
        <v>0.5</v>
      </c>
      <c r="T67" s="36">
        <v>0.5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56">
        <v>0</v>
      </c>
      <c r="AF67" s="51">
        <v>0</v>
      </c>
    </row>
    <row r="68" spans="1:32" x14ac:dyDescent="0.25">
      <c r="A68" s="2" t="s">
        <v>28</v>
      </c>
      <c r="B68" s="24" t="str">
        <f>VLOOKUP(Prod_Area_data[[#This Row],[or_product]],Ref_products[],2,FALSE)</f>
        <v>Lupins</v>
      </c>
      <c r="C68" s="24" t="str">
        <f>VLOOKUP(Prod_Area_data[[#This Row],[MS]],Ref_MS[],2,FALSE)</f>
        <v>Germany</v>
      </c>
      <c r="D68" s="28" t="s">
        <v>94</v>
      </c>
      <c r="E68" s="28" t="s">
        <v>135</v>
      </c>
      <c r="F68" s="28" t="s">
        <v>40</v>
      </c>
      <c r="G68" s="36">
        <f t="shared" si="4"/>
        <v>25.599999999999998</v>
      </c>
      <c r="H68" s="36">
        <v>0</v>
      </c>
      <c r="I68" s="36">
        <v>0</v>
      </c>
      <c r="J68" s="36">
        <v>0</v>
      </c>
      <c r="K68" s="36">
        <v>45.6</v>
      </c>
      <c r="L68" s="36">
        <v>35.799999999999997</v>
      </c>
      <c r="M68" s="36">
        <v>38.6</v>
      </c>
      <c r="N68" s="36">
        <v>32.799999999999997</v>
      </c>
      <c r="O68" s="36">
        <v>25.2</v>
      </c>
      <c r="P68" s="36">
        <v>19.899999999999999</v>
      </c>
      <c r="Q68" s="36">
        <v>19.399999999999999</v>
      </c>
      <c r="R68" s="36">
        <v>24.01</v>
      </c>
      <c r="S68" s="36">
        <v>21.5</v>
      </c>
      <c r="T68" s="36">
        <v>17.899999999999999</v>
      </c>
      <c r="U68" s="36">
        <v>17.399999999999999</v>
      </c>
      <c r="V68" s="36">
        <v>21.4</v>
      </c>
      <c r="W68" s="36">
        <v>29.6</v>
      </c>
      <c r="X68" s="36">
        <v>28.6</v>
      </c>
      <c r="Y68" s="36">
        <v>29</v>
      </c>
      <c r="Z68" s="36">
        <v>23.4</v>
      </c>
      <c r="AA68" s="36">
        <v>21</v>
      </c>
      <c r="AB68" s="36">
        <v>22.3</v>
      </c>
      <c r="AC68" s="36">
        <v>29</v>
      </c>
      <c r="AD68" s="36">
        <v>31.7</v>
      </c>
      <c r="AE68" s="56">
        <v>25.5</v>
      </c>
      <c r="AF68" s="51">
        <v>27.186666666666667</v>
      </c>
    </row>
    <row r="69" spans="1:32" x14ac:dyDescent="0.25">
      <c r="A69" s="2" t="s">
        <v>28</v>
      </c>
      <c r="B69" s="24" t="str">
        <f>VLOOKUP(Prod_Area_data[[#This Row],[or_product]],Ref_products[],2,FALSE)</f>
        <v>Lupins</v>
      </c>
      <c r="C69" s="24" t="str">
        <f>VLOOKUP(Prod_Area_data[[#This Row],[MS]],Ref_MS[],2,FALSE)</f>
        <v>Estonia</v>
      </c>
      <c r="D69" s="28" t="s">
        <v>94</v>
      </c>
      <c r="E69" s="28" t="s">
        <v>136</v>
      </c>
      <c r="F69" s="28" t="s">
        <v>41</v>
      </c>
      <c r="G69" s="36">
        <f t="shared" si="4"/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56">
        <v>0</v>
      </c>
      <c r="AF69" s="51">
        <v>0</v>
      </c>
    </row>
    <row r="70" spans="1:32" x14ac:dyDescent="0.25">
      <c r="A70" s="2" t="s">
        <v>28</v>
      </c>
      <c r="B70" s="24" t="str">
        <f>VLOOKUP(Prod_Area_data[[#This Row],[or_product]],Ref_products[],2,FALSE)</f>
        <v>Lupins</v>
      </c>
      <c r="C70" s="24" t="str">
        <f>VLOOKUP(Prod_Area_data[[#This Row],[MS]],Ref_MS[],2,FALSE)</f>
        <v>Ireland</v>
      </c>
      <c r="D70" s="28" t="s">
        <v>94</v>
      </c>
      <c r="E70" s="28" t="s">
        <v>137</v>
      </c>
      <c r="F70" s="28" t="s">
        <v>42</v>
      </c>
      <c r="G70" s="36">
        <f t="shared" si="4"/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56">
        <v>0</v>
      </c>
      <c r="AF70" s="51">
        <v>0</v>
      </c>
    </row>
    <row r="71" spans="1:32" x14ac:dyDescent="0.25">
      <c r="A71" s="2" t="s">
        <v>28</v>
      </c>
      <c r="B71" s="24" t="str">
        <f>VLOOKUP(Prod_Area_data[[#This Row],[or_product]],Ref_products[],2,FALSE)</f>
        <v>Lupins</v>
      </c>
      <c r="C71" s="24" t="str">
        <f>VLOOKUP(Prod_Area_data[[#This Row],[MS]],Ref_MS[],2,FALSE)</f>
        <v>Greece</v>
      </c>
      <c r="D71" s="28" t="s">
        <v>94</v>
      </c>
      <c r="E71" s="28" t="s">
        <v>138</v>
      </c>
      <c r="F71" s="28" t="s">
        <v>43</v>
      </c>
      <c r="G71" s="36">
        <f t="shared" si="4"/>
        <v>12.42</v>
      </c>
      <c r="H71" s="36">
        <v>0.79</v>
      </c>
      <c r="I71" s="36">
        <v>0.91</v>
      </c>
      <c r="J71" s="36">
        <v>0.77</v>
      </c>
      <c r="K71" s="36">
        <v>0.8</v>
      </c>
      <c r="L71" s="36">
        <v>0.76</v>
      </c>
      <c r="M71" s="36">
        <v>0.94</v>
      </c>
      <c r="N71" s="36">
        <v>0.87</v>
      </c>
      <c r="O71" s="36">
        <v>0.77</v>
      </c>
      <c r="P71" s="36">
        <v>0.74</v>
      </c>
      <c r="Q71" s="36">
        <v>0.74</v>
      </c>
      <c r="R71" s="36">
        <v>0.88</v>
      </c>
      <c r="S71" s="36">
        <v>0.76</v>
      </c>
      <c r="T71" s="36">
        <v>0.85</v>
      </c>
      <c r="U71" s="36">
        <v>1.39</v>
      </c>
      <c r="V71" s="36">
        <v>1.21</v>
      </c>
      <c r="W71" s="36">
        <v>2.4300000000000002</v>
      </c>
      <c r="X71" s="36">
        <v>5.04</v>
      </c>
      <c r="Y71" s="36">
        <v>13.93</v>
      </c>
      <c r="Z71" s="36">
        <v>17.48</v>
      </c>
      <c r="AA71" s="36">
        <v>15.28</v>
      </c>
      <c r="AB71" s="36">
        <v>13.4</v>
      </c>
      <c r="AC71" s="36">
        <v>11.62</v>
      </c>
      <c r="AD71" s="36">
        <v>11.88</v>
      </c>
      <c r="AE71" s="56">
        <v>11.98</v>
      </c>
      <c r="AF71" s="51">
        <v>16.831333333333532</v>
      </c>
    </row>
    <row r="72" spans="1:32" x14ac:dyDescent="0.25">
      <c r="A72" s="2" t="s">
        <v>28</v>
      </c>
      <c r="B72" s="24" t="str">
        <f>VLOOKUP(Prod_Area_data[[#This Row],[or_product]],Ref_products[],2,FALSE)</f>
        <v>Lupins</v>
      </c>
      <c r="C72" s="24" t="str">
        <f>VLOOKUP(Prod_Area_data[[#This Row],[MS]],Ref_MS[],2,FALSE)</f>
        <v>Spain</v>
      </c>
      <c r="D72" s="28" t="s">
        <v>94</v>
      </c>
      <c r="E72" s="28" t="s">
        <v>139</v>
      </c>
      <c r="F72" s="28" t="s">
        <v>44</v>
      </c>
      <c r="G72" s="36">
        <f t="shared" si="4"/>
        <v>2.6366666666666667</v>
      </c>
      <c r="H72" s="36">
        <v>15.4</v>
      </c>
      <c r="I72" s="36">
        <v>12.4</v>
      </c>
      <c r="J72" s="36">
        <v>17.5</v>
      </c>
      <c r="K72" s="36">
        <v>13.8</v>
      </c>
      <c r="L72" s="36">
        <v>15.6</v>
      </c>
      <c r="M72" s="36">
        <v>13.9</v>
      </c>
      <c r="N72" s="36">
        <v>9.6999999999999993</v>
      </c>
      <c r="O72" s="36">
        <v>7.5</v>
      </c>
      <c r="P72" s="36">
        <v>5.0999999999999996</v>
      </c>
      <c r="Q72" s="36">
        <v>6.8</v>
      </c>
      <c r="R72" s="36">
        <v>6.07</v>
      </c>
      <c r="S72" s="36">
        <v>7.74</v>
      </c>
      <c r="T72" s="36">
        <v>6.66</v>
      </c>
      <c r="U72" s="36">
        <v>3.65</v>
      </c>
      <c r="V72" s="36">
        <v>4.7</v>
      </c>
      <c r="W72" s="36">
        <v>3.88</v>
      </c>
      <c r="X72" s="36">
        <v>3.58</v>
      </c>
      <c r="Y72" s="36">
        <v>3.61</v>
      </c>
      <c r="Z72" s="36">
        <v>2.98</v>
      </c>
      <c r="AA72" s="36">
        <v>2.4500000000000002</v>
      </c>
      <c r="AB72" s="36">
        <v>2.39</v>
      </c>
      <c r="AC72" s="36">
        <v>2.76</v>
      </c>
      <c r="AD72" s="36">
        <v>2.7</v>
      </c>
      <c r="AE72" s="56">
        <v>3.08</v>
      </c>
      <c r="AF72" s="51">
        <v>2.1753333333333558</v>
      </c>
    </row>
    <row r="73" spans="1:32" x14ac:dyDescent="0.25">
      <c r="A73" s="2" t="s">
        <v>28</v>
      </c>
      <c r="B73" s="24" t="str">
        <f>VLOOKUP(Prod_Area_data[[#This Row],[or_product]],Ref_products[],2,FALSE)</f>
        <v>Lupins</v>
      </c>
      <c r="C73" s="24" t="str">
        <f>VLOOKUP(Prod_Area_data[[#This Row],[MS]],Ref_MS[],2,FALSE)</f>
        <v>France</v>
      </c>
      <c r="D73" s="28" t="s">
        <v>94</v>
      </c>
      <c r="E73" s="28" t="s">
        <v>141</v>
      </c>
      <c r="F73" s="28" t="s">
        <v>9</v>
      </c>
      <c r="G73" s="36">
        <f t="shared" si="4"/>
        <v>5.3733333333333322</v>
      </c>
      <c r="H73" s="36">
        <v>11.1</v>
      </c>
      <c r="I73" s="36">
        <v>12.6</v>
      </c>
      <c r="J73" s="36">
        <v>13.3</v>
      </c>
      <c r="K73" s="36">
        <v>11.1</v>
      </c>
      <c r="L73" s="36">
        <v>8.9</v>
      </c>
      <c r="M73" s="36">
        <v>7.2</v>
      </c>
      <c r="N73" s="36">
        <v>6.6</v>
      </c>
      <c r="O73" s="36">
        <v>4.8</v>
      </c>
      <c r="P73" s="36">
        <v>2.7</v>
      </c>
      <c r="Q73" s="36">
        <v>3.2</v>
      </c>
      <c r="R73" s="36">
        <v>6.27</v>
      </c>
      <c r="S73" s="36">
        <v>3.49</v>
      </c>
      <c r="T73" s="36">
        <v>2.5499999999999998</v>
      </c>
      <c r="U73" s="36">
        <v>3.07</v>
      </c>
      <c r="V73" s="36">
        <v>5.26</v>
      </c>
      <c r="W73" s="36">
        <v>6.95</v>
      </c>
      <c r="X73" s="36">
        <v>7.73</v>
      </c>
      <c r="Y73" s="36">
        <v>5.38</v>
      </c>
      <c r="Z73" s="36">
        <v>2.92</v>
      </c>
      <c r="AA73" s="36">
        <v>2.91</v>
      </c>
      <c r="AB73" s="36">
        <v>5.93</v>
      </c>
      <c r="AC73" s="36">
        <v>6.69</v>
      </c>
      <c r="AD73" s="36">
        <v>5.29</v>
      </c>
      <c r="AE73" s="56">
        <v>4.9000000000000004</v>
      </c>
      <c r="AF73" s="51">
        <v>4.7819999999999823</v>
      </c>
    </row>
    <row r="74" spans="1:32" x14ac:dyDescent="0.25">
      <c r="A74" s="2" t="s">
        <v>28</v>
      </c>
      <c r="B74" s="24" t="str">
        <f>VLOOKUP(Prod_Area_data[[#This Row],[or_product]],Ref_products[],2,FALSE)</f>
        <v>Lupins</v>
      </c>
      <c r="C74" s="24" t="str">
        <f>VLOOKUP(Prod_Area_data[[#This Row],[MS]],Ref_MS[],2,FALSE)</f>
        <v>Croatia</v>
      </c>
      <c r="D74" s="28" t="s">
        <v>94</v>
      </c>
      <c r="E74" s="28" t="s">
        <v>142</v>
      </c>
      <c r="F74" s="28" t="s">
        <v>33</v>
      </c>
      <c r="G74" s="36">
        <f t="shared" si="4"/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56">
        <v>0</v>
      </c>
      <c r="AF74" s="51">
        <v>0</v>
      </c>
    </row>
    <row r="75" spans="1:32" x14ac:dyDescent="0.25">
      <c r="A75" s="2" t="s">
        <v>28</v>
      </c>
      <c r="B75" s="24" t="str">
        <f>VLOOKUP(Prod_Area_data[[#This Row],[or_product]],Ref_products[],2,FALSE)</f>
        <v>Lupins</v>
      </c>
      <c r="C75" s="24" t="str">
        <f>VLOOKUP(Prod_Area_data[[#This Row],[MS]],Ref_MS[],2,FALSE)</f>
        <v>Italy</v>
      </c>
      <c r="D75" s="28" t="s">
        <v>94</v>
      </c>
      <c r="E75" s="28" t="s">
        <v>143</v>
      </c>
      <c r="F75" s="28" t="s">
        <v>45</v>
      </c>
      <c r="G75" s="36">
        <f t="shared" si="4"/>
        <v>0.64333333333333331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0.09</v>
      </c>
      <c r="Y75" s="36">
        <v>0.32</v>
      </c>
      <c r="Z75" s="36">
        <v>0.44</v>
      </c>
      <c r="AA75" s="36">
        <v>0.45</v>
      </c>
      <c r="AB75" s="36">
        <v>0.56999999999999995</v>
      </c>
      <c r="AC75" s="36">
        <v>0.65</v>
      </c>
      <c r="AD75" s="36">
        <v>0.71</v>
      </c>
      <c r="AE75" s="56">
        <v>0.72</v>
      </c>
      <c r="AF75" s="51">
        <v>0.89533333333332621</v>
      </c>
    </row>
    <row r="76" spans="1:32" x14ac:dyDescent="0.25">
      <c r="A76" s="2" t="s">
        <v>28</v>
      </c>
      <c r="B76" s="24" t="str">
        <f>VLOOKUP(Prod_Area_data[[#This Row],[or_product]],Ref_products[],2,FALSE)</f>
        <v>Lupins</v>
      </c>
      <c r="C76" s="24" t="str">
        <f>VLOOKUP(Prod_Area_data[[#This Row],[MS]],Ref_MS[],2,FALSE)</f>
        <v>Cyprus</v>
      </c>
      <c r="D76" s="28" t="s">
        <v>94</v>
      </c>
      <c r="E76" s="28" t="s">
        <v>144</v>
      </c>
      <c r="F76" s="28" t="s">
        <v>46</v>
      </c>
      <c r="G76" s="36">
        <f t="shared" si="4"/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56">
        <v>0</v>
      </c>
      <c r="AF76" s="51">
        <v>0</v>
      </c>
    </row>
    <row r="77" spans="1:32" x14ac:dyDescent="0.25">
      <c r="A77" s="2" t="s">
        <v>28</v>
      </c>
      <c r="B77" s="24" t="str">
        <f>VLOOKUP(Prod_Area_data[[#This Row],[or_product]],Ref_products[],2,FALSE)</f>
        <v>Lupins</v>
      </c>
      <c r="C77" s="24" t="str">
        <f>VLOOKUP(Prod_Area_data[[#This Row],[MS]],Ref_MS[],2,FALSE)</f>
        <v>Latvia</v>
      </c>
      <c r="D77" s="28" t="s">
        <v>94</v>
      </c>
      <c r="E77" s="28" t="s">
        <v>145</v>
      </c>
      <c r="F77" s="28" t="s">
        <v>47</v>
      </c>
      <c r="G77" s="36">
        <f t="shared" si="4"/>
        <v>0.10000000000000002</v>
      </c>
      <c r="H77" s="36">
        <v>0.2</v>
      </c>
      <c r="I77" s="36">
        <v>0.1</v>
      </c>
      <c r="J77" s="36">
        <v>0.1</v>
      </c>
      <c r="K77" s="36">
        <v>0.1</v>
      </c>
      <c r="L77" s="36">
        <v>0.2</v>
      </c>
      <c r="M77" s="36">
        <v>0</v>
      </c>
      <c r="N77" s="36">
        <v>0</v>
      </c>
      <c r="O77" s="36">
        <v>0.1</v>
      </c>
      <c r="P77" s="36">
        <v>0</v>
      </c>
      <c r="Q77" s="36">
        <v>0</v>
      </c>
      <c r="R77" s="36">
        <v>0</v>
      </c>
      <c r="S77" s="36">
        <v>0</v>
      </c>
      <c r="T77" s="36">
        <v>0.1</v>
      </c>
      <c r="U77" s="36">
        <v>0</v>
      </c>
      <c r="V77" s="36">
        <v>0.2</v>
      </c>
      <c r="W77" s="36">
        <v>0.1</v>
      </c>
      <c r="X77" s="36">
        <v>0.2</v>
      </c>
      <c r="Y77" s="36">
        <v>0.2</v>
      </c>
      <c r="Z77" s="36">
        <v>0.2</v>
      </c>
      <c r="AA77" s="36">
        <v>0.1</v>
      </c>
      <c r="AB77" s="36">
        <v>0.1</v>
      </c>
      <c r="AC77" s="36">
        <v>0.1</v>
      </c>
      <c r="AD77" s="36">
        <v>0.1</v>
      </c>
      <c r="AE77" s="56">
        <v>0.1</v>
      </c>
      <c r="AF77" s="51">
        <v>0</v>
      </c>
    </row>
    <row r="78" spans="1:32" x14ac:dyDescent="0.25">
      <c r="A78" s="2" t="s">
        <v>28</v>
      </c>
      <c r="B78" s="24" t="str">
        <f>VLOOKUP(Prod_Area_data[[#This Row],[or_product]],Ref_products[],2,FALSE)</f>
        <v>Lupins</v>
      </c>
      <c r="C78" s="24" t="str">
        <f>VLOOKUP(Prod_Area_data[[#This Row],[MS]],Ref_MS[],2,FALSE)</f>
        <v>Lithuania</v>
      </c>
      <c r="D78" s="28" t="s">
        <v>94</v>
      </c>
      <c r="E78" s="28" t="s">
        <v>146</v>
      </c>
      <c r="F78" s="28" t="s">
        <v>48</v>
      </c>
      <c r="G78" s="36">
        <f t="shared" si="4"/>
        <v>4.1133333333333324</v>
      </c>
      <c r="H78" s="36">
        <v>1.9</v>
      </c>
      <c r="I78" s="36">
        <v>1.5</v>
      </c>
      <c r="J78" s="36">
        <v>1.6</v>
      </c>
      <c r="K78" s="36">
        <v>2</v>
      </c>
      <c r="L78" s="36">
        <v>2.6</v>
      </c>
      <c r="M78" s="36">
        <v>4.9000000000000004</v>
      </c>
      <c r="N78" s="36">
        <v>11.9</v>
      </c>
      <c r="O78" s="36">
        <v>10.3</v>
      </c>
      <c r="P78" s="36">
        <v>7.5</v>
      </c>
      <c r="Q78" s="36">
        <v>10.4</v>
      </c>
      <c r="R78" s="36">
        <v>9.1999999999999993</v>
      </c>
      <c r="S78" s="36">
        <v>5.4</v>
      </c>
      <c r="T78" s="36">
        <v>4.8</v>
      </c>
      <c r="U78" s="36">
        <v>4</v>
      </c>
      <c r="V78" s="36">
        <v>3.1</v>
      </c>
      <c r="W78" s="36">
        <v>3.55</v>
      </c>
      <c r="X78" s="36">
        <v>3.77</v>
      </c>
      <c r="Y78" s="36">
        <v>2.87</v>
      </c>
      <c r="Z78" s="36">
        <v>2.5499999999999998</v>
      </c>
      <c r="AA78" s="36">
        <v>3.64</v>
      </c>
      <c r="AB78" s="36">
        <v>4.12</v>
      </c>
      <c r="AC78" s="36">
        <v>4.62</v>
      </c>
      <c r="AD78" s="36">
        <v>4.32</v>
      </c>
      <c r="AE78" s="56">
        <v>3.9</v>
      </c>
      <c r="AF78" s="51">
        <v>4.3666666666666742</v>
      </c>
    </row>
    <row r="79" spans="1:32" x14ac:dyDescent="0.25">
      <c r="A79" s="2" t="s">
        <v>28</v>
      </c>
      <c r="B79" s="24" t="str">
        <f>VLOOKUP(Prod_Area_data[[#This Row],[or_product]],Ref_products[],2,FALSE)</f>
        <v>Lupins</v>
      </c>
      <c r="C79" s="24" t="str">
        <f>VLOOKUP(Prod_Area_data[[#This Row],[MS]],Ref_MS[],2,FALSE)</f>
        <v>Luxembourg</v>
      </c>
      <c r="D79" s="28" t="s">
        <v>94</v>
      </c>
      <c r="E79" s="28" t="s">
        <v>147</v>
      </c>
      <c r="F79" s="28" t="s">
        <v>49</v>
      </c>
      <c r="G79" s="36">
        <f t="shared" si="4"/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56">
        <v>0.05</v>
      </c>
      <c r="AF79" s="51">
        <v>1.9999999999999574E-2</v>
      </c>
    </row>
    <row r="80" spans="1:32" x14ac:dyDescent="0.25">
      <c r="A80" s="2" t="s">
        <v>28</v>
      </c>
      <c r="B80" s="24" t="str">
        <f>VLOOKUP(Prod_Area_data[[#This Row],[or_product]],Ref_products[],2,FALSE)</f>
        <v>Lupins</v>
      </c>
      <c r="C80" s="24" t="str">
        <f>VLOOKUP(Prod_Area_data[[#This Row],[MS]],Ref_MS[],2,FALSE)</f>
        <v>Hungary</v>
      </c>
      <c r="D80" s="28" t="s">
        <v>94</v>
      </c>
      <c r="E80" s="28" t="s">
        <v>148</v>
      </c>
      <c r="F80" s="28" t="s">
        <v>50</v>
      </c>
      <c r="G80" s="36">
        <f t="shared" si="4"/>
        <v>0.17333333333333337</v>
      </c>
      <c r="H80" s="36">
        <v>1.4</v>
      </c>
      <c r="I80" s="36">
        <v>0.7</v>
      </c>
      <c r="J80" s="36">
        <v>0.3</v>
      </c>
      <c r="K80" s="36">
        <v>0.4</v>
      </c>
      <c r="L80" s="36">
        <v>0.2</v>
      </c>
      <c r="M80" s="36">
        <v>0.2</v>
      </c>
      <c r="N80" s="36">
        <v>0.3</v>
      </c>
      <c r="O80" s="36">
        <v>0.4</v>
      </c>
      <c r="P80" s="36">
        <v>0.3</v>
      </c>
      <c r="Q80" s="36">
        <v>0.4</v>
      </c>
      <c r="R80" s="36">
        <v>0.03</v>
      </c>
      <c r="S80" s="36">
        <v>0.05</v>
      </c>
      <c r="T80" s="36">
        <v>0.05</v>
      </c>
      <c r="U80" s="36">
        <v>0.24</v>
      </c>
      <c r="V80" s="36">
        <v>0.2</v>
      </c>
      <c r="W80" s="36">
        <v>0.17</v>
      </c>
      <c r="X80" s="36">
        <v>0.28999999999999998</v>
      </c>
      <c r="Y80" s="36">
        <v>0.28999999999999998</v>
      </c>
      <c r="Z80" s="36">
        <v>0.23</v>
      </c>
      <c r="AA80" s="36">
        <v>0.26</v>
      </c>
      <c r="AB80" s="36">
        <v>0.17</v>
      </c>
      <c r="AC80" s="36">
        <v>0.19</v>
      </c>
      <c r="AD80" s="36">
        <v>0.11</v>
      </c>
      <c r="AE80" s="56">
        <v>0.16</v>
      </c>
      <c r="AF80" s="51">
        <v>0.15333333333333243</v>
      </c>
    </row>
    <row r="81" spans="1:32" x14ac:dyDescent="0.25">
      <c r="A81" s="2" t="s">
        <v>28</v>
      </c>
      <c r="B81" s="24" t="str">
        <f>VLOOKUP(Prod_Area_data[[#This Row],[or_product]],Ref_products[],2,FALSE)</f>
        <v>Lupins</v>
      </c>
      <c r="C81" s="24" t="str">
        <f>VLOOKUP(Prod_Area_data[[#This Row],[MS]],Ref_MS[],2,FALSE)</f>
        <v>Malta</v>
      </c>
      <c r="D81" s="28" t="s">
        <v>94</v>
      </c>
      <c r="E81" s="28" t="s">
        <v>149</v>
      </c>
      <c r="F81" s="28" t="s">
        <v>51</v>
      </c>
      <c r="G81" s="36">
        <f t="shared" si="4"/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56">
        <v>0</v>
      </c>
      <c r="AF81" s="51">
        <v>0</v>
      </c>
    </row>
    <row r="82" spans="1:32" x14ac:dyDescent="0.25">
      <c r="A82" s="2" t="s">
        <v>28</v>
      </c>
      <c r="B82" s="24" t="str">
        <f>VLOOKUP(Prod_Area_data[[#This Row],[or_product]],Ref_products[],2,FALSE)</f>
        <v>Lupins</v>
      </c>
      <c r="C82" s="24" t="str">
        <f>VLOOKUP(Prod_Area_data[[#This Row],[MS]],Ref_MS[],2,FALSE)</f>
        <v>Netherlands</v>
      </c>
      <c r="D82" s="28" t="s">
        <v>94</v>
      </c>
      <c r="E82" s="28" t="s">
        <v>150</v>
      </c>
      <c r="F82" s="28" t="s">
        <v>52</v>
      </c>
      <c r="G82" s="36">
        <f t="shared" si="4"/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0.03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56">
        <v>0</v>
      </c>
      <c r="AF82" s="51">
        <v>0</v>
      </c>
    </row>
    <row r="83" spans="1:32" x14ac:dyDescent="0.25">
      <c r="A83" s="2" t="s">
        <v>28</v>
      </c>
      <c r="B83" s="24" t="str">
        <f>VLOOKUP(Prod_Area_data[[#This Row],[or_product]],Ref_products[],2,FALSE)</f>
        <v>Lupins</v>
      </c>
      <c r="C83" s="24" t="str">
        <f>VLOOKUP(Prod_Area_data[[#This Row],[MS]],Ref_MS[],2,FALSE)</f>
        <v>Austria</v>
      </c>
      <c r="D83" s="28" t="s">
        <v>94</v>
      </c>
      <c r="E83" s="28" t="s">
        <v>151</v>
      </c>
      <c r="F83" s="28" t="s">
        <v>53</v>
      </c>
      <c r="G83" s="36">
        <f t="shared" si="4"/>
        <v>0.42333333333333334</v>
      </c>
      <c r="H83" s="36">
        <v>0</v>
      </c>
      <c r="I83" s="36">
        <v>0</v>
      </c>
      <c r="J83" s="36">
        <v>0</v>
      </c>
      <c r="K83" s="36">
        <v>0.2</v>
      </c>
      <c r="L83" s="36">
        <v>0.2</v>
      </c>
      <c r="M83" s="36">
        <v>0.3</v>
      </c>
      <c r="N83" s="36">
        <v>0.5</v>
      </c>
      <c r="O83" s="36">
        <v>0.4</v>
      </c>
      <c r="P83" s="36">
        <v>0.2</v>
      </c>
      <c r="Q83" s="36">
        <v>0.2</v>
      </c>
      <c r="R83" s="36">
        <v>0.19</v>
      </c>
      <c r="S83" s="36">
        <v>0.15</v>
      </c>
      <c r="T83" s="36">
        <v>0.1</v>
      </c>
      <c r="U83" s="36">
        <v>0.09</v>
      </c>
      <c r="V83" s="36">
        <v>0.11</v>
      </c>
      <c r="W83" s="36">
        <v>0.15</v>
      </c>
      <c r="X83" s="36">
        <v>0.15</v>
      </c>
      <c r="Y83" s="36">
        <v>0.22</v>
      </c>
      <c r="Z83" s="36">
        <v>0.19</v>
      </c>
      <c r="AA83" s="36">
        <v>0.23</v>
      </c>
      <c r="AB83" s="36">
        <v>0.24</v>
      </c>
      <c r="AC83" s="36">
        <v>0.41</v>
      </c>
      <c r="AD83" s="36">
        <v>0.64</v>
      </c>
      <c r="AE83" s="56">
        <v>0.62</v>
      </c>
      <c r="AF83" s="51">
        <v>0.60999999999999943</v>
      </c>
    </row>
    <row r="84" spans="1:32" x14ac:dyDescent="0.25">
      <c r="A84" s="2" t="s">
        <v>28</v>
      </c>
      <c r="B84" s="24" t="str">
        <f>VLOOKUP(Prod_Area_data[[#This Row],[or_product]],Ref_products[],2,FALSE)</f>
        <v>Lupins</v>
      </c>
      <c r="C84" s="24" t="str">
        <f>VLOOKUP(Prod_Area_data[[#This Row],[MS]],Ref_MS[],2,FALSE)</f>
        <v>Poland</v>
      </c>
      <c r="D84" s="28" t="s">
        <v>94</v>
      </c>
      <c r="E84" s="28" t="s">
        <v>152</v>
      </c>
      <c r="F84" s="28" t="s">
        <v>54</v>
      </c>
      <c r="G84" s="36">
        <f t="shared" si="4"/>
        <v>158.05000000000001</v>
      </c>
      <c r="H84" s="36">
        <v>16.3</v>
      </c>
      <c r="I84" s="36">
        <v>14.4</v>
      </c>
      <c r="J84" s="36">
        <v>4.5</v>
      </c>
      <c r="K84" s="36">
        <v>8.9</v>
      </c>
      <c r="L84" s="36">
        <v>11.6</v>
      </c>
      <c r="M84" s="36">
        <v>28.9</v>
      </c>
      <c r="N84" s="36">
        <v>25.4</v>
      </c>
      <c r="O84" s="36">
        <v>41.9</v>
      </c>
      <c r="P84" s="36">
        <v>30.7</v>
      </c>
      <c r="Q84" s="36">
        <v>35.700000000000003</v>
      </c>
      <c r="R84" s="36">
        <v>75.7</v>
      </c>
      <c r="S84" s="36">
        <v>52.5</v>
      </c>
      <c r="T84" s="36">
        <v>49.2</v>
      </c>
      <c r="U84" s="36">
        <v>64.3</v>
      </c>
      <c r="V84" s="36">
        <v>80.02</v>
      </c>
      <c r="W84" s="36">
        <v>207.8</v>
      </c>
      <c r="X84" s="36">
        <v>126.9</v>
      </c>
      <c r="Y84" s="36">
        <v>103.28</v>
      </c>
      <c r="Z84" s="36">
        <v>95.64</v>
      </c>
      <c r="AA84" s="36">
        <v>117.43</v>
      </c>
      <c r="AB84" s="36">
        <v>167.79</v>
      </c>
      <c r="AC84" s="36">
        <v>139.12</v>
      </c>
      <c r="AD84" s="36">
        <v>193.36</v>
      </c>
      <c r="AE84" s="56">
        <v>167.24</v>
      </c>
      <c r="AF84" s="51">
        <v>171.8686666666672</v>
      </c>
    </row>
    <row r="85" spans="1:32" x14ac:dyDescent="0.25">
      <c r="A85" s="2" t="s">
        <v>28</v>
      </c>
      <c r="B85" s="24" t="str">
        <f>VLOOKUP(Prod_Area_data[[#This Row],[or_product]],Ref_products[],2,FALSE)</f>
        <v>Lupins</v>
      </c>
      <c r="C85" s="24" t="str">
        <f>VLOOKUP(Prod_Area_data[[#This Row],[MS]],Ref_MS[],2,FALSE)</f>
        <v>Portugal</v>
      </c>
      <c r="D85" s="28" t="s">
        <v>94</v>
      </c>
      <c r="E85" s="28" t="s">
        <v>153</v>
      </c>
      <c r="F85" s="28" t="s">
        <v>21</v>
      </c>
      <c r="G85" s="36">
        <f t="shared" si="4"/>
        <v>6.703333333333334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6.7</v>
      </c>
      <c r="AB85" s="36">
        <v>6.7</v>
      </c>
      <c r="AC85" s="36">
        <v>6.71</v>
      </c>
      <c r="AD85" s="36">
        <v>6.71</v>
      </c>
      <c r="AE85" s="56">
        <v>6.7</v>
      </c>
      <c r="AF85" s="51">
        <v>8.9393333333334795</v>
      </c>
    </row>
    <row r="86" spans="1:32" x14ac:dyDescent="0.25">
      <c r="A86" s="2" t="s">
        <v>28</v>
      </c>
      <c r="B86" s="24" t="str">
        <f>VLOOKUP(Prod_Area_data[[#This Row],[or_product]],Ref_products[],2,FALSE)</f>
        <v>Lupins</v>
      </c>
      <c r="C86" s="24" t="str">
        <f>VLOOKUP(Prod_Area_data[[#This Row],[MS]],Ref_MS[],2,FALSE)</f>
        <v>Romania</v>
      </c>
      <c r="D86" s="28" t="s">
        <v>94</v>
      </c>
      <c r="E86" s="28" t="s">
        <v>154</v>
      </c>
      <c r="F86" s="28" t="s">
        <v>55</v>
      </c>
      <c r="G86" s="36">
        <f t="shared" si="4"/>
        <v>5.6666666666666664E-2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0.11</v>
      </c>
      <c r="S86" s="36">
        <v>0.16</v>
      </c>
      <c r="T86" s="36">
        <v>0.02</v>
      </c>
      <c r="U86" s="36">
        <v>0.01</v>
      </c>
      <c r="V86" s="36">
        <v>0.01</v>
      </c>
      <c r="W86" s="36">
        <v>0</v>
      </c>
      <c r="X86" s="36">
        <v>0.02</v>
      </c>
      <c r="Y86" s="36">
        <v>0.02</v>
      </c>
      <c r="Z86" s="36">
        <v>0.08</v>
      </c>
      <c r="AA86" s="36">
        <v>0.05</v>
      </c>
      <c r="AB86" s="36">
        <v>0.08</v>
      </c>
      <c r="AC86" s="36">
        <v>0.04</v>
      </c>
      <c r="AD86" s="36">
        <v>0.02</v>
      </c>
      <c r="AE86" s="56">
        <v>0.15</v>
      </c>
      <c r="AF86" s="51">
        <v>0</v>
      </c>
    </row>
    <row r="87" spans="1:32" x14ac:dyDescent="0.25">
      <c r="A87" s="2" t="s">
        <v>28</v>
      </c>
      <c r="B87" s="24" t="str">
        <f>VLOOKUP(Prod_Area_data[[#This Row],[or_product]],Ref_products[],2,FALSE)</f>
        <v>Lupins</v>
      </c>
      <c r="C87" s="24" t="str">
        <f>VLOOKUP(Prod_Area_data[[#This Row],[MS]],Ref_MS[],2,FALSE)</f>
        <v>Slovenia</v>
      </c>
      <c r="D87" s="28" t="s">
        <v>94</v>
      </c>
      <c r="E87" s="28" t="s">
        <v>155</v>
      </c>
      <c r="F87" s="28" t="s">
        <v>56</v>
      </c>
      <c r="G87" s="36">
        <f t="shared" si="4"/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56">
        <v>0</v>
      </c>
      <c r="AF87" s="51">
        <v>0</v>
      </c>
    </row>
    <row r="88" spans="1:32" x14ac:dyDescent="0.25">
      <c r="A88" s="2" t="s">
        <v>28</v>
      </c>
      <c r="B88" s="24" t="str">
        <f>VLOOKUP(Prod_Area_data[[#This Row],[or_product]],Ref_products[],2,FALSE)</f>
        <v>Lupins</v>
      </c>
      <c r="C88" s="24" t="str">
        <f>VLOOKUP(Prod_Area_data[[#This Row],[MS]],Ref_MS[],2,FALSE)</f>
        <v>Slovakia</v>
      </c>
      <c r="D88" s="28" t="s">
        <v>94</v>
      </c>
      <c r="E88" s="28" t="s">
        <v>156</v>
      </c>
      <c r="F88" s="28" t="s">
        <v>57</v>
      </c>
      <c r="G88" s="36">
        <f t="shared" si="4"/>
        <v>0.46666666666666662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0.1</v>
      </c>
      <c r="N88" s="36">
        <v>1.5</v>
      </c>
      <c r="O88" s="36">
        <v>0.5</v>
      </c>
      <c r="P88" s="36">
        <v>0.1</v>
      </c>
      <c r="Q88" s="36">
        <v>0</v>
      </c>
      <c r="R88" s="36">
        <v>0.2</v>
      </c>
      <c r="S88" s="36">
        <v>0.2</v>
      </c>
      <c r="T88" s="36">
        <v>0.2</v>
      </c>
      <c r="U88" s="36">
        <v>0.2</v>
      </c>
      <c r="V88" s="36">
        <v>0.27</v>
      </c>
      <c r="W88" s="36">
        <v>0</v>
      </c>
      <c r="X88" s="36">
        <v>0</v>
      </c>
      <c r="Y88" s="36">
        <v>1.58</v>
      </c>
      <c r="Z88" s="36">
        <v>0.94</v>
      </c>
      <c r="AA88" s="36">
        <v>1</v>
      </c>
      <c r="AB88" s="36">
        <v>0.56000000000000005</v>
      </c>
      <c r="AC88" s="36">
        <v>0.53</v>
      </c>
      <c r="AD88" s="36">
        <v>0.23</v>
      </c>
      <c r="AE88" s="56">
        <v>0.31</v>
      </c>
      <c r="AF88" s="51">
        <v>0.59600000000000364</v>
      </c>
    </row>
    <row r="89" spans="1:32" x14ac:dyDescent="0.25">
      <c r="A89" s="2" t="s">
        <v>28</v>
      </c>
      <c r="B89" s="24" t="str">
        <f>VLOOKUP(Prod_Area_data[[#This Row],[or_product]],Ref_products[],2,FALSE)</f>
        <v>Lupins</v>
      </c>
      <c r="C89" s="24" t="str">
        <f>VLOOKUP(Prod_Area_data[[#This Row],[MS]],Ref_MS[],2,FALSE)</f>
        <v>Finland</v>
      </c>
      <c r="D89" s="28" t="s">
        <v>94</v>
      </c>
      <c r="E89" s="28" t="s">
        <v>157</v>
      </c>
      <c r="F89" s="28" t="s">
        <v>58</v>
      </c>
      <c r="G89" s="36">
        <f t="shared" si="4"/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56">
        <v>0</v>
      </c>
      <c r="AF89" s="51">
        <v>0</v>
      </c>
    </row>
    <row r="90" spans="1:32" x14ac:dyDescent="0.25">
      <c r="A90" s="2" t="s">
        <v>28</v>
      </c>
      <c r="B90" s="24" t="str">
        <f>VLOOKUP(Prod_Area_data[[#This Row],[or_product]],Ref_products[],2,FALSE)</f>
        <v>Lupins</v>
      </c>
      <c r="C90" s="24" t="str">
        <f>VLOOKUP(Prod_Area_data[[#This Row],[MS]],Ref_MS[],2,FALSE)</f>
        <v>Sweden</v>
      </c>
      <c r="D90" s="28" t="s">
        <v>94</v>
      </c>
      <c r="E90" s="28" t="s">
        <v>158</v>
      </c>
      <c r="F90" s="28" t="s">
        <v>59</v>
      </c>
      <c r="G90" s="36">
        <f t="shared" si="4"/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56">
        <v>0</v>
      </c>
      <c r="AF90" s="51">
        <v>0</v>
      </c>
    </row>
    <row r="91" spans="1:32" x14ac:dyDescent="0.25">
      <c r="A91" s="2" t="s">
        <v>28</v>
      </c>
      <c r="B91" s="24" t="str">
        <f>VLOOKUP(Prod_Area_data[[#This Row],[or_product]],Ref_products[],2,FALSE)</f>
        <v>Lupins</v>
      </c>
      <c r="C91" s="24" t="str">
        <f>VLOOKUP(Prod_Area_data[[#This Row],[MS]],Ref_MS[],2,FALSE)</f>
        <v>United Kingdom</v>
      </c>
      <c r="D91" s="28" t="s">
        <v>94</v>
      </c>
      <c r="E91" s="28" t="s">
        <v>159</v>
      </c>
      <c r="F91" s="28" t="s">
        <v>60</v>
      </c>
      <c r="G91" s="36">
        <f t="shared" si="4"/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56">
        <v>0</v>
      </c>
      <c r="AF91" s="51">
        <v>0</v>
      </c>
    </row>
    <row r="92" spans="1:32" x14ac:dyDescent="0.25">
      <c r="A92" s="2" t="s">
        <v>28</v>
      </c>
      <c r="B92" s="24" t="str">
        <f>VLOOKUP(Prod_Area_data[[#This Row],[or_product]],Ref_products[],2,FALSE)</f>
        <v>Rapeseed</v>
      </c>
      <c r="C92" s="24" t="str">
        <f>VLOOKUP(Prod_Area_data[[#This Row],[MS]],Ref_MS[],2,FALSE)</f>
        <v>EU-27</v>
      </c>
      <c r="D92" s="28" t="s">
        <v>95</v>
      </c>
      <c r="E92" s="28" t="s">
        <v>114</v>
      </c>
      <c r="F92" s="28" t="s">
        <v>115</v>
      </c>
      <c r="G92" s="36">
        <f t="shared" si="4"/>
        <v>5511.5333333333338</v>
      </c>
      <c r="H92" s="36">
        <v>3746.34</v>
      </c>
      <c r="I92" s="36">
        <v>3729.8299999999995</v>
      </c>
      <c r="J92" s="36">
        <v>3851.9700000000003</v>
      </c>
      <c r="K92" s="36">
        <v>3646.75</v>
      </c>
      <c r="L92" s="36">
        <v>4038.4900000000002</v>
      </c>
      <c r="M92" s="36">
        <v>4307.67</v>
      </c>
      <c r="N92" s="36">
        <v>4860.5899999999992</v>
      </c>
      <c r="O92" s="36">
        <v>5936.9699999999984</v>
      </c>
      <c r="P92" s="36">
        <v>5575.5099999999993</v>
      </c>
      <c r="Q92" s="36">
        <v>5960.6899999999978</v>
      </c>
      <c r="R92" s="36">
        <v>6463.5900000000011</v>
      </c>
      <c r="S92" s="36">
        <v>6043.3200000000006</v>
      </c>
      <c r="T92" s="36">
        <v>5453.1400000000012</v>
      </c>
      <c r="U92" s="36">
        <v>5997.4499999999989</v>
      </c>
      <c r="V92" s="36">
        <v>6039.39</v>
      </c>
      <c r="W92" s="36">
        <v>5822.3900000000012</v>
      </c>
      <c r="X92" s="36">
        <v>5955.6500000000005</v>
      </c>
      <c r="Y92" s="36">
        <v>6185.7699999999977</v>
      </c>
      <c r="Z92" s="36">
        <v>6317.6100000000015</v>
      </c>
      <c r="AA92" s="36">
        <v>5118.7300000000005</v>
      </c>
      <c r="AB92" s="36">
        <v>5321.7300000000005</v>
      </c>
      <c r="AC92" s="36">
        <v>5326.02</v>
      </c>
      <c r="AD92" s="36">
        <v>5886.85</v>
      </c>
      <c r="AE92" s="56">
        <v>6196.0200000000013</v>
      </c>
      <c r="AF92" s="51">
        <v>5974.9082857142839</v>
      </c>
    </row>
    <row r="93" spans="1:32" x14ac:dyDescent="0.25">
      <c r="A93" s="2" t="s">
        <v>28</v>
      </c>
      <c r="B93" s="24" t="str">
        <f>VLOOKUP(Prod_Area_data[[#This Row],[or_product]],Ref_products[],2,FALSE)</f>
        <v>Rapeseed</v>
      </c>
      <c r="C93" s="24" t="str">
        <f>VLOOKUP(Prod_Area_data[[#This Row],[MS]],Ref_MS[],2,FALSE)</f>
        <v>EU-28</v>
      </c>
      <c r="D93" s="28" t="s">
        <v>95</v>
      </c>
      <c r="E93" s="28" t="s">
        <v>34</v>
      </c>
      <c r="F93" s="28" t="s">
        <v>35</v>
      </c>
      <c r="G93" s="36"/>
      <c r="H93" s="36">
        <f>H92+H121</f>
        <v>4078.7400000000002</v>
      </c>
      <c r="I93" s="36">
        <f t="shared" ref="I93:AA93" si="5">I92+I121</f>
        <v>4133.4299999999994</v>
      </c>
      <c r="J93" s="36">
        <f t="shared" si="5"/>
        <v>4208.87</v>
      </c>
      <c r="K93" s="36">
        <f t="shared" si="5"/>
        <v>4106.8500000000004</v>
      </c>
      <c r="L93" s="36">
        <f t="shared" si="5"/>
        <v>4536.8900000000003</v>
      </c>
      <c r="M93" s="36">
        <f t="shared" si="5"/>
        <v>4826.67</v>
      </c>
      <c r="N93" s="36">
        <f t="shared" si="5"/>
        <v>5360.19</v>
      </c>
      <c r="O93" s="36">
        <f t="shared" si="5"/>
        <v>6538.5699999999988</v>
      </c>
      <c r="P93" s="36">
        <f t="shared" si="5"/>
        <v>6173.61</v>
      </c>
      <c r="Q93" s="36">
        <f t="shared" si="5"/>
        <v>6530.6899999999978</v>
      </c>
      <c r="R93" s="36">
        <f t="shared" si="5"/>
        <v>7105.5900000000011</v>
      </c>
      <c r="S93" s="36">
        <f t="shared" si="5"/>
        <v>6748.3200000000006</v>
      </c>
      <c r="T93" s="36">
        <f t="shared" si="5"/>
        <v>6209.1400000000012</v>
      </c>
      <c r="U93" s="36">
        <f t="shared" si="5"/>
        <v>6712.4499999999989</v>
      </c>
      <c r="V93" s="36">
        <f t="shared" si="5"/>
        <v>6714.39</v>
      </c>
      <c r="W93" s="36">
        <f t="shared" si="5"/>
        <v>6474.3900000000012</v>
      </c>
      <c r="X93" s="36">
        <f t="shared" si="5"/>
        <v>6534.6500000000005</v>
      </c>
      <c r="Y93" s="36">
        <f t="shared" si="5"/>
        <v>6748.7699999999977</v>
      </c>
      <c r="Z93" s="36">
        <f t="shared" si="5"/>
        <v>6900.6100000000015</v>
      </c>
      <c r="AA93" s="36">
        <f t="shared" si="5"/>
        <v>5648.43</v>
      </c>
      <c r="AB93" s="36"/>
      <c r="AC93" s="51"/>
      <c r="AD93" s="54"/>
      <c r="AE93" s="56"/>
      <c r="AF93" s="51"/>
    </row>
    <row r="94" spans="1:32" x14ac:dyDescent="0.25">
      <c r="A94" s="2" t="s">
        <v>28</v>
      </c>
      <c r="B94" s="24" t="str">
        <f>VLOOKUP(Prod_Area_data[[#This Row],[or_product]],Ref_products[],2,FALSE)</f>
        <v>Rapeseed</v>
      </c>
      <c r="C94" s="24" t="str">
        <f>VLOOKUP(Prod_Area_data[[#This Row],[MS]],Ref_MS[],2,FALSE)</f>
        <v>Belgium</v>
      </c>
      <c r="D94" s="28" t="s">
        <v>95</v>
      </c>
      <c r="E94" s="28" t="s">
        <v>131</v>
      </c>
      <c r="F94" s="28" t="s">
        <v>36</v>
      </c>
      <c r="G94" s="36">
        <f t="shared" si="4"/>
        <v>8.6833333333333318</v>
      </c>
      <c r="H94" s="36">
        <v>4.8</v>
      </c>
      <c r="I94" s="36">
        <v>5.0999999999999996</v>
      </c>
      <c r="J94" s="36">
        <v>5.0999999999999996</v>
      </c>
      <c r="K94" s="36">
        <v>4.5999999999999996</v>
      </c>
      <c r="L94" s="36">
        <v>5.6</v>
      </c>
      <c r="M94" s="36">
        <v>5.6</v>
      </c>
      <c r="N94" s="36">
        <v>9.6</v>
      </c>
      <c r="O94" s="36">
        <v>10.8</v>
      </c>
      <c r="P94" s="36">
        <v>8.6</v>
      </c>
      <c r="Q94" s="36">
        <v>9.6999999999999993</v>
      </c>
      <c r="R94" s="36">
        <v>11.3</v>
      </c>
      <c r="S94" s="36">
        <v>12.02</v>
      </c>
      <c r="T94" s="36">
        <v>12.6</v>
      </c>
      <c r="U94" s="36">
        <v>14.26</v>
      </c>
      <c r="V94" s="36">
        <v>12.19</v>
      </c>
      <c r="W94" s="36">
        <v>11.27</v>
      </c>
      <c r="X94" s="36">
        <v>11.45</v>
      </c>
      <c r="Y94" s="36">
        <v>10.82</v>
      </c>
      <c r="Z94" s="36">
        <v>11.31</v>
      </c>
      <c r="AA94" s="36">
        <v>9.26</v>
      </c>
      <c r="AB94" s="36">
        <v>8.02</v>
      </c>
      <c r="AC94" s="36">
        <v>8.19</v>
      </c>
      <c r="AD94" s="36">
        <v>8.6</v>
      </c>
      <c r="AE94" s="56">
        <v>12.2</v>
      </c>
      <c r="AF94" s="51">
        <v>8.8193333333333612</v>
      </c>
    </row>
    <row r="95" spans="1:32" x14ac:dyDescent="0.25">
      <c r="A95" s="2" t="s">
        <v>28</v>
      </c>
      <c r="B95" s="24" t="str">
        <f>VLOOKUP(Prod_Area_data[[#This Row],[or_product]],Ref_products[],2,FALSE)</f>
        <v>Rapeseed</v>
      </c>
      <c r="C95" s="24" t="str">
        <f>VLOOKUP(Prod_Area_data[[#This Row],[MS]],Ref_MS[],2,FALSE)</f>
        <v>Bulgaria</v>
      </c>
      <c r="D95" s="28" t="s">
        <v>95</v>
      </c>
      <c r="E95" s="28" t="s">
        <v>132</v>
      </c>
      <c r="F95" s="28" t="s">
        <v>37</v>
      </c>
      <c r="G95" s="36">
        <f t="shared" si="4"/>
        <v>126.42666666666669</v>
      </c>
      <c r="H95" s="36">
        <v>9.5</v>
      </c>
      <c r="I95" s="36">
        <v>16.7</v>
      </c>
      <c r="J95" s="36">
        <v>6.9</v>
      </c>
      <c r="K95" s="36">
        <v>12.7</v>
      </c>
      <c r="L95" s="36">
        <v>11.3</v>
      </c>
      <c r="M95" s="36">
        <v>11</v>
      </c>
      <c r="N95" s="36">
        <v>15.8</v>
      </c>
      <c r="O95" s="36">
        <v>54</v>
      </c>
      <c r="P95" s="36">
        <v>87.5</v>
      </c>
      <c r="Q95" s="36">
        <v>108.4</v>
      </c>
      <c r="R95" s="36">
        <v>211.95</v>
      </c>
      <c r="S95" s="36">
        <v>231.31</v>
      </c>
      <c r="T95" s="36">
        <v>134.5</v>
      </c>
      <c r="U95" s="36">
        <v>134.66</v>
      </c>
      <c r="V95" s="36">
        <v>190.19</v>
      </c>
      <c r="W95" s="36">
        <v>170.42</v>
      </c>
      <c r="X95" s="36">
        <v>171.51</v>
      </c>
      <c r="Y95" s="36">
        <v>160.65</v>
      </c>
      <c r="Z95" s="36">
        <v>182.62</v>
      </c>
      <c r="AA95" s="36">
        <v>151.16999999999999</v>
      </c>
      <c r="AB95" s="36">
        <v>119.14</v>
      </c>
      <c r="AC95" s="36">
        <v>130.81</v>
      </c>
      <c r="AD95" s="36">
        <v>129.33000000000001</v>
      </c>
      <c r="AE95" s="56">
        <v>89</v>
      </c>
      <c r="AF95" s="51">
        <v>98</v>
      </c>
    </row>
    <row r="96" spans="1:32" x14ac:dyDescent="0.25">
      <c r="A96" s="2" t="s">
        <v>28</v>
      </c>
      <c r="B96" s="24" t="str">
        <f>VLOOKUP(Prod_Area_data[[#This Row],[or_product]],Ref_products[],2,FALSE)</f>
        <v>Rapeseed</v>
      </c>
      <c r="C96" s="24" t="str">
        <f>VLOOKUP(Prod_Area_data[[#This Row],[MS]],Ref_MS[],2,FALSE)</f>
        <v>Czechia</v>
      </c>
      <c r="D96" s="28" t="s">
        <v>95</v>
      </c>
      <c r="E96" s="28" t="s">
        <v>133</v>
      </c>
      <c r="F96" s="28" t="s">
        <v>124</v>
      </c>
      <c r="G96" s="36">
        <f t="shared" si="4"/>
        <v>363.98333333333335</v>
      </c>
      <c r="H96" s="36">
        <v>323.8</v>
      </c>
      <c r="I96" s="36">
        <v>343</v>
      </c>
      <c r="J96" s="36">
        <v>313</v>
      </c>
      <c r="K96" s="36">
        <v>251</v>
      </c>
      <c r="L96" s="36">
        <v>259.5</v>
      </c>
      <c r="M96" s="36">
        <v>267.2</v>
      </c>
      <c r="N96" s="36">
        <v>292.2</v>
      </c>
      <c r="O96" s="36">
        <v>337.6</v>
      </c>
      <c r="P96" s="36">
        <v>356.9</v>
      </c>
      <c r="Q96" s="36">
        <v>354.8</v>
      </c>
      <c r="R96" s="36">
        <v>368.82</v>
      </c>
      <c r="S96" s="36">
        <v>373.39</v>
      </c>
      <c r="T96" s="36">
        <v>401.32</v>
      </c>
      <c r="U96" s="36">
        <v>418.81</v>
      </c>
      <c r="V96" s="36">
        <v>389.3</v>
      </c>
      <c r="W96" s="36">
        <v>366.18</v>
      </c>
      <c r="X96" s="36">
        <v>392.99</v>
      </c>
      <c r="Y96" s="36">
        <v>394.26</v>
      </c>
      <c r="Z96" s="36">
        <v>411.8</v>
      </c>
      <c r="AA96" s="36">
        <v>379.78</v>
      </c>
      <c r="AB96" s="36">
        <v>368.21</v>
      </c>
      <c r="AC96" s="36">
        <v>342.32</v>
      </c>
      <c r="AD96" s="36">
        <v>343.96</v>
      </c>
      <c r="AE96" s="56">
        <v>379.94</v>
      </c>
      <c r="AF96" s="51">
        <v>344.19399999999996</v>
      </c>
    </row>
    <row r="97" spans="1:32" x14ac:dyDescent="0.25">
      <c r="A97" s="2" t="s">
        <v>28</v>
      </c>
      <c r="B97" s="24" t="str">
        <f>VLOOKUP(Prod_Area_data[[#This Row],[or_product]],Ref_products[],2,FALSE)</f>
        <v>Rapeseed</v>
      </c>
      <c r="C97" s="24" t="str">
        <f>VLOOKUP(Prod_Area_data[[#This Row],[MS]],Ref_MS[],2,FALSE)</f>
        <v>Denmark</v>
      </c>
      <c r="D97" s="28" t="s">
        <v>95</v>
      </c>
      <c r="E97" s="28" t="s">
        <v>134</v>
      </c>
      <c r="F97" s="28" t="s">
        <v>39</v>
      </c>
      <c r="G97" s="36">
        <f t="shared" si="4"/>
        <v>175.26666666666662</v>
      </c>
      <c r="H97" s="36">
        <v>99.1</v>
      </c>
      <c r="I97" s="36">
        <v>78.900000000000006</v>
      </c>
      <c r="J97" s="36">
        <v>84.1</v>
      </c>
      <c r="K97" s="36">
        <v>106.6</v>
      </c>
      <c r="L97" s="36">
        <v>122</v>
      </c>
      <c r="M97" s="36">
        <v>111.7</v>
      </c>
      <c r="N97" s="36">
        <v>125.4</v>
      </c>
      <c r="O97" s="36">
        <v>179.2</v>
      </c>
      <c r="P97" s="36">
        <v>172.1</v>
      </c>
      <c r="Q97" s="36">
        <v>163.1</v>
      </c>
      <c r="R97" s="36">
        <v>166.5</v>
      </c>
      <c r="S97" s="36">
        <v>150.5</v>
      </c>
      <c r="T97" s="36">
        <v>129.1</v>
      </c>
      <c r="U97" s="36">
        <v>177.2</v>
      </c>
      <c r="V97" s="36">
        <v>166.1</v>
      </c>
      <c r="W97" s="36">
        <v>193.5</v>
      </c>
      <c r="X97" s="36">
        <v>163.19999999999999</v>
      </c>
      <c r="Y97" s="36">
        <v>177.6</v>
      </c>
      <c r="Z97" s="36">
        <v>142.6</v>
      </c>
      <c r="AA97" s="36">
        <v>165.5</v>
      </c>
      <c r="AB97" s="36">
        <v>145.9</v>
      </c>
      <c r="AC97" s="36">
        <v>162.4</v>
      </c>
      <c r="AD97" s="36">
        <v>197.9</v>
      </c>
      <c r="AE97" s="56">
        <v>211.18</v>
      </c>
      <c r="AF97" s="51">
        <v>201.48266666666666</v>
      </c>
    </row>
    <row r="98" spans="1:32" x14ac:dyDescent="0.25">
      <c r="A98" s="2" t="s">
        <v>28</v>
      </c>
      <c r="B98" s="24" t="str">
        <f>VLOOKUP(Prod_Area_data[[#This Row],[or_product]],Ref_products[],2,FALSE)</f>
        <v>Rapeseed</v>
      </c>
      <c r="C98" s="24" t="str">
        <f>VLOOKUP(Prod_Area_data[[#This Row],[MS]],Ref_MS[],2,FALSE)</f>
        <v>Germany</v>
      </c>
      <c r="D98" s="28" t="s">
        <v>95</v>
      </c>
      <c r="E98" s="28" t="s">
        <v>135</v>
      </c>
      <c r="F98" s="28" t="s">
        <v>40</v>
      </c>
      <c r="G98" s="36">
        <f t="shared" si="4"/>
        <v>1015.6</v>
      </c>
      <c r="H98" s="36">
        <v>1078</v>
      </c>
      <c r="I98" s="36">
        <v>1138</v>
      </c>
      <c r="J98" s="36">
        <v>1296.5999999999999</v>
      </c>
      <c r="K98" s="36">
        <v>1265.5999999999999</v>
      </c>
      <c r="L98" s="36">
        <v>1283.4000000000001</v>
      </c>
      <c r="M98" s="36">
        <v>1343.9</v>
      </c>
      <c r="N98" s="36">
        <v>1429</v>
      </c>
      <c r="O98" s="36">
        <v>1548.2</v>
      </c>
      <c r="P98" s="36">
        <v>1370.7</v>
      </c>
      <c r="Q98" s="36">
        <v>1471.2</v>
      </c>
      <c r="R98" s="36">
        <v>1461.2</v>
      </c>
      <c r="S98" s="36">
        <v>1328.6</v>
      </c>
      <c r="T98" s="36">
        <v>1306.2</v>
      </c>
      <c r="U98" s="36">
        <v>1465.6</v>
      </c>
      <c r="V98" s="36">
        <v>1394.2</v>
      </c>
      <c r="W98" s="36">
        <v>1285.5</v>
      </c>
      <c r="X98" s="36">
        <v>1325.7</v>
      </c>
      <c r="Y98" s="36">
        <v>1308.9000000000001</v>
      </c>
      <c r="Z98" s="36">
        <v>1228.3</v>
      </c>
      <c r="AA98" s="36">
        <v>856.8</v>
      </c>
      <c r="AB98" s="36">
        <v>957.7</v>
      </c>
      <c r="AC98" s="36">
        <v>1000.9</v>
      </c>
      <c r="AD98" s="36">
        <v>1088.2</v>
      </c>
      <c r="AE98" s="56">
        <v>1169.4000000000001</v>
      </c>
      <c r="AF98" s="51">
        <v>1115.3866666666668</v>
      </c>
    </row>
    <row r="99" spans="1:32" x14ac:dyDescent="0.25">
      <c r="A99" s="2" t="s">
        <v>28</v>
      </c>
      <c r="B99" s="24" t="str">
        <f>VLOOKUP(Prod_Area_data[[#This Row],[or_product]],Ref_products[],2,FALSE)</f>
        <v>Rapeseed</v>
      </c>
      <c r="C99" s="24" t="str">
        <f>VLOOKUP(Prod_Area_data[[#This Row],[MS]],Ref_MS[],2,FALSE)</f>
        <v>Estonia</v>
      </c>
      <c r="D99" s="28" t="s">
        <v>95</v>
      </c>
      <c r="E99" s="28" t="s">
        <v>136</v>
      </c>
      <c r="F99" s="28" t="s">
        <v>41</v>
      </c>
      <c r="G99" s="36">
        <f t="shared" si="4"/>
        <v>75.783333333333346</v>
      </c>
      <c r="H99" s="36">
        <v>28.8</v>
      </c>
      <c r="I99" s="36">
        <v>27.5</v>
      </c>
      <c r="J99" s="36">
        <v>32.9</v>
      </c>
      <c r="K99" s="36">
        <v>46.3</v>
      </c>
      <c r="L99" s="36">
        <v>50.4</v>
      </c>
      <c r="M99" s="36">
        <v>46.6</v>
      </c>
      <c r="N99" s="36">
        <v>62.5</v>
      </c>
      <c r="O99" s="36">
        <v>73.599999999999994</v>
      </c>
      <c r="P99" s="36">
        <v>77.7</v>
      </c>
      <c r="Q99" s="36">
        <v>82.1</v>
      </c>
      <c r="R99" s="36">
        <v>98.2</v>
      </c>
      <c r="S99" s="36">
        <v>89</v>
      </c>
      <c r="T99" s="36">
        <v>87.1</v>
      </c>
      <c r="U99" s="36">
        <v>86.1</v>
      </c>
      <c r="V99" s="36">
        <v>80</v>
      </c>
      <c r="W99" s="36">
        <v>70.8</v>
      </c>
      <c r="X99" s="36">
        <v>70.099999999999994</v>
      </c>
      <c r="Y99" s="36">
        <v>73.790000000000006</v>
      </c>
      <c r="Z99" s="36">
        <v>72.680000000000007</v>
      </c>
      <c r="AA99" s="36">
        <v>72.41</v>
      </c>
      <c r="AB99" s="36">
        <v>70.930000000000007</v>
      </c>
      <c r="AC99" s="36">
        <v>78.849999999999994</v>
      </c>
      <c r="AD99" s="36">
        <v>86.45</v>
      </c>
      <c r="AE99" s="56">
        <v>76.09</v>
      </c>
      <c r="AF99" s="51">
        <v>89.434666666665791</v>
      </c>
    </row>
    <row r="100" spans="1:32" x14ac:dyDescent="0.25">
      <c r="A100" s="2" t="s">
        <v>28</v>
      </c>
      <c r="B100" s="24" t="str">
        <f>VLOOKUP(Prod_Area_data[[#This Row],[or_product]],Ref_products[],2,FALSE)</f>
        <v>Rapeseed</v>
      </c>
      <c r="C100" s="24" t="str">
        <f>VLOOKUP(Prod_Area_data[[#This Row],[MS]],Ref_MS[],2,FALSE)</f>
        <v>Ireland</v>
      </c>
      <c r="D100" s="28" t="s">
        <v>95</v>
      </c>
      <c r="E100" s="28" t="s">
        <v>137</v>
      </c>
      <c r="F100" s="28" t="s">
        <v>42</v>
      </c>
      <c r="G100" s="36">
        <f t="shared" si="4"/>
        <v>12.449999999999996</v>
      </c>
      <c r="H100" s="36">
        <v>2.7</v>
      </c>
      <c r="I100" s="36">
        <v>2.4</v>
      </c>
      <c r="J100" s="36">
        <v>2.2000000000000002</v>
      </c>
      <c r="K100" s="36">
        <v>2.31</v>
      </c>
      <c r="L100" s="36">
        <v>2.23</v>
      </c>
      <c r="M100" s="36">
        <v>3.73</v>
      </c>
      <c r="N100" s="36">
        <v>5.0999999999999996</v>
      </c>
      <c r="O100" s="36">
        <v>8.18</v>
      </c>
      <c r="P100" s="36">
        <v>5.61</v>
      </c>
      <c r="Q100" s="36">
        <v>6.35</v>
      </c>
      <c r="R100" s="36">
        <v>7.98</v>
      </c>
      <c r="S100" s="36">
        <v>12.39</v>
      </c>
      <c r="T100" s="36">
        <v>17.48</v>
      </c>
      <c r="U100" s="36">
        <v>13.69</v>
      </c>
      <c r="V100" s="36">
        <v>9.44</v>
      </c>
      <c r="W100" s="36">
        <v>8.91</v>
      </c>
      <c r="X100" s="36">
        <v>9.8699999999999992</v>
      </c>
      <c r="Y100" s="36">
        <v>10.1</v>
      </c>
      <c r="Z100" s="36">
        <v>10.61</v>
      </c>
      <c r="AA100" s="36">
        <v>9.24</v>
      </c>
      <c r="AB100" s="36">
        <v>10.34</v>
      </c>
      <c r="AC100" s="36">
        <v>11.25</v>
      </c>
      <c r="AD100" s="36">
        <v>15.76</v>
      </c>
      <c r="AE100" s="56">
        <v>21.64</v>
      </c>
      <c r="AF100" s="51">
        <v>15.893333333333345</v>
      </c>
    </row>
    <row r="101" spans="1:32" x14ac:dyDescent="0.25">
      <c r="A101" s="2" t="s">
        <v>28</v>
      </c>
      <c r="B101" s="24" t="str">
        <f>VLOOKUP(Prod_Area_data[[#This Row],[or_product]],Ref_products[],2,FALSE)</f>
        <v>Rapeseed</v>
      </c>
      <c r="C101" s="24" t="str">
        <f>VLOOKUP(Prod_Area_data[[#This Row],[MS]],Ref_MS[],2,FALSE)</f>
        <v>Greece</v>
      </c>
      <c r="D101" s="28" t="s">
        <v>95</v>
      </c>
      <c r="E101" s="28" t="s">
        <v>138</v>
      </c>
      <c r="F101" s="28" t="s">
        <v>43</v>
      </c>
      <c r="G101" s="36">
        <f t="shared" si="4"/>
        <v>5.6966666666666681</v>
      </c>
      <c r="H101" s="36">
        <v>2.12</v>
      </c>
      <c r="I101" s="36">
        <v>2.5099999999999998</v>
      </c>
      <c r="J101" s="36">
        <v>3.39</v>
      </c>
      <c r="K101" s="36">
        <v>3.84</v>
      </c>
      <c r="L101" s="36">
        <v>6</v>
      </c>
      <c r="M101" s="36">
        <v>6.45</v>
      </c>
      <c r="N101" s="36">
        <v>11.56</v>
      </c>
      <c r="O101" s="36">
        <v>12.64</v>
      </c>
      <c r="P101" s="36">
        <v>14.61</v>
      </c>
      <c r="Q101" s="36">
        <v>14.6</v>
      </c>
      <c r="R101" s="36">
        <v>15.27</v>
      </c>
      <c r="S101" s="36">
        <v>2.11</v>
      </c>
      <c r="T101" s="36">
        <v>0.44</v>
      </c>
      <c r="U101" s="36">
        <v>3.39</v>
      </c>
      <c r="V101" s="36">
        <v>0.9</v>
      </c>
      <c r="W101" s="36">
        <v>3.12</v>
      </c>
      <c r="X101" s="36">
        <v>4.01</v>
      </c>
      <c r="Y101" s="36">
        <v>5.66</v>
      </c>
      <c r="Z101" s="36">
        <v>3.39</v>
      </c>
      <c r="AA101" s="36">
        <v>4.45</v>
      </c>
      <c r="AB101" s="36">
        <v>6.24</v>
      </c>
      <c r="AC101" s="36">
        <v>5.69</v>
      </c>
      <c r="AD101" s="36">
        <v>8.48</v>
      </c>
      <c r="AE101" s="56">
        <v>5.16</v>
      </c>
      <c r="AF101" s="51">
        <v>4.82</v>
      </c>
    </row>
    <row r="102" spans="1:32" x14ac:dyDescent="0.25">
      <c r="A102" s="2" t="s">
        <v>28</v>
      </c>
      <c r="B102" s="24" t="str">
        <f>VLOOKUP(Prod_Area_data[[#This Row],[or_product]],Ref_products[],2,FALSE)</f>
        <v>Rapeseed</v>
      </c>
      <c r="C102" s="24" t="str">
        <f>VLOOKUP(Prod_Area_data[[#This Row],[MS]],Ref_MS[],2,FALSE)</f>
        <v>Spain</v>
      </c>
      <c r="D102" s="28" t="s">
        <v>95</v>
      </c>
      <c r="E102" s="28" t="s">
        <v>139</v>
      </c>
      <c r="F102" s="28" t="s">
        <v>44</v>
      </c>
      <c r="G102" s="36">
        <f t="shared" si="4"/>
        <v>92.733333333333334</v>
      </c>
      <c r="H102" s="36">
        <v>28.8</v>
      </c>
      <c r="I102" s="36">
        <v>19</v>
      </c>
      <c r="J102" s="36">
        <v>6.8</v>
      </c>
      <c r="K102" s="36">
        <v>4.3</v>
      </c>
      <c r="L102" s="36">
        <v>5.5</v>
      </c>
      <c r="M102" s="36">
        <v>4.8</v>
      </c>
      <c r="N102" s="36">
        <v>5.5</v>
      </c>
      <c r="O102" s="36">
        <v>19.8</v>
      </c>
      <c r="P102" s="36">
        <v>10.9</v>
      </c>
      <c r="Q102" s="36">
        <v>21.7</v>
      </c>
      <c r="R102" s="36">
        <v>20.63</v>
      </c>
      <c r="S102" s="36">
        <v>32.090000000000003</v>
      </c>
      <c r="T102" s="36">
        <v>28.76</v>
      </c>
      <c r="U102" s="36">
        <v>42.55</v>
      </c>
      <c r="V102" s="36">
        <v>43.18</v>
      </c>
      <c r="W102" s="36">
        <v>71.040000000000006</v>
      </c>
      <c r="X102" s="36">
        <v>91.46</v>
      </c>
      <c r="Y102" s="36">
        <v>95.87</v>
      </c>
      <c r="Z102" s="36">
        <v>78.53</v>
      </c>
      <c r="AA102" s="36">
        <v>70.260000000000005</v>
      </c>
      <c r="AB102" s="36">
        <v>71.47</v>
      </c>
      <c r="AC102" s="36">
        <v>92.2</v>
      </c>
      <c r="AD102" s="36">
        <v>130.07</v>
      </c>
      <c r="AE102" s="56">
        <v>114.53</v>
      </c>
      <c r="AF102" s="51">
        <v>111.45266666666649</v>
      </c>
    </row>
    <row r="103" spans="1:32" x14ac:dyDescent="0.25">
      <c r="A103" s="2" t="s">
        <v>28</v>
      </c>
      <c r="B103" s="24" t="str">
        <f>VLOOKUP(Prod_Area_data[[#This Row],[or_product]],Ref_products[],2,FALSE)</f>
        <v>Rapeseed</v>
      </c>
      <c r="C103" s="24" t="str">
        <f>VLOOKUP(Prod_Area_data[[#This Row],[MS]],Ref_MS[],2,FALSE)</f>
        <v>France</v>
      </c>
      <c r="D103" s="28" t="s">
        <v>95</v>
      </c>
      <c r="E103" s="28" t="s">
        <v>141</v>
      </c>
      <c r="F103" s="28" t="s">
        <v>9</v>
      </c>
      <c r="G103" s="36">
        <f t="shared" si="4"/>
        <v>1150.04</v>
      </c>
      <c r="H103" s="36">
        <v>1186.3</v>
      </c>
      <c r="I103" s="36">
        <v>1082.3</v>
      </c>
      <c r="J103" s="36">
        <v>1036.4000000000001</v>
      </c>
      <c r="K103" s="36">
        <v>1082.5999999999999</v>
      </c>
      <c r="L103" s="36">
        <v>1125.4000000000001</v>
      </c>
      <c r="M103" s="36">
        <v>1231.5</v>
      </c>
      <c r="N103" s="36">
        <v>1405.6</v>
      </c>
      <c r="O103" s="36">
        <v>1615.9</v>
      </c>
      <c r="P103" s="36">
        <v>1421.2</v>
      </c>
      <c r="Q103" s="36">
        <v>1480.8</v>
      </c>
      <c r="R103" s="36">
        <v>1465.23</v>
      </c>
      <c r="S103" s="36">
        <v>1556.03</v>
      </c>
      <c r="T103" s="36">
        <v>1607.19</v>
      </c>
      <c r="U103" s="36">
        <v>1436.6</v>
      </c>
      <c r="V103" s="36">
        <v>1503.01</v>
      </c>
      <c r="W103" s="36">
        <v>1505.83</v>
      </c>
      <c r="X103" s="36">
        <v>1550.46</v>
      </c>
      <c r="Y103" s="36">
        <v>1406.43</v>
      </c>
      <c r="Z103" s="36">
        <v>1616.59</v>
      </c>
      <c r="AA103" s="36">
        <v>1107.04</v>
      </c>
      <c r="AB103" s="36">
        <v>1112.93</v>
      </c>
      <c r="AC103" s="36">
        <v>980.13</v>
      </c>
      <c r="AD103" s="36">
        <v>1230.1500000000001</v>
      </c>
      <c r="AE103" s="56">
        <v>1348.08</v>
      </c>
      <c r="AF103" s="51">
        <v>1355.652</v>
      </c>
    </row>
    <row r="104" spans="1:32" x14ac:dyDescent="0.25">
      <c r="A104" s="2" t="s">
        <v>28</v>
      </c>
      <c r="B104" s="24" t="str">
        <f>VLOOKUP(Prod_Area_data[[#This Row],[or_product]],Ref_products[],2,FALSE)</f>
        <v>Rapeseed</v>
      </c>
      <c r="C104" s="24" t="str">
        <f>VLOOKUP(Prod_Area_data[[#This Row],[MS]],Ref_MS[],2,FALSE)</f>
        <v>Croatia</v>
      </c>
      <c r="D104" s="28" t="s">
        <v>95</v>
      </c>
      <c r="E104" s="28" t="s">
        <v>142</v>
      </c>
      <c r="F104" s="28" t="s">
        <v>33</v>
      </c>
      <c r="G104" s="36">
        <f t="shared" si="4"/>
        <v>31.346666666666664</v>
      </c>
      <c r="H104" s="36">
        <v>12.89</v>
      </c>
      <c r="I104" s="36">
        <v>10.32</v>
      </c>
      <c r="J104" s="36">
        <v>13.04</v>
      </c>
      <c r="K104" s="36">
        <v>15.52</v>
      </c>
      <c r="L104" s="36">
        <v>14.28</v>
      </c>
      <c r="M104" s="36">
        <v>20.149999999999999</v>
      </c>
      <c r="N104" s="36">
        <v>8.41</v>
      </c>
      <c r="O104" s="36">
        <v>13.07</v>
      </c>
      <c r="P104" s="36">
        <v>22.37</v>
      </c>
      <c r="Q104" s="36">
        <v>28.72</v>
      </c>
      <c r="R104" s="36">
        <v>16.34</v>
      </c>
      <c r="S104" s="36">
        <v>17.559999999999999</v>
      </c>
      <c r="T104" s="36">
        <v>9.89</v>
      </c>
      <c r="U104" s="36">
        <v>17.97</v>
      </c>
      <c r="V104" s="36">
        <v>23.12</v>
      </c>
      <c r="W104" s="36">
        <v>21.98</v>
      </c>
      <c r="X104" s="36">
        <v>36.78</v>
      </c>
      <c r="Y104" s="36">
        <v>48.62</v>
      </c>
      <c r="Z104" s="36">
        <v>55.03</v>
      </c>
      <c r="AA104" s="36">
        <v>41.36</v>
      </c>
      <c r="AB104" s="36">
        <v>41.66</v>
      </c>
      <c r="AC104" s="36">
        <v>30.28</v>
      </c>
      <c r="AD104" s="36">
        <v>22.4</v>
      </c>
      <c r="AE104" s="56">
        <v>15</v>
      </c>
      <c r="AF104" s="51">
        <v>15.9</v>
      </c>
    </row>
    <row r="105" spans="1:32" x14ac:dyDescent="0.25">
      <c r="A105" s="2" t="s">
        <v>28</v>
      </c>
      <c r="B105" s="24" t="str">
        <f>VLOOKUP(Prod_Area_data[[#This Row],[or_product]],Ref_products[],2,FALSE)</f>
        <v>Rapeseed</v>
      </c>
      <c r="C105" s="24" t="str">
        <f>VLOOKUP(Prod_Area_data[[#This Row],[MS]],Ref_MS[],2,FALSE)</f>
        <v>Italy</v>
      </c>
      <c r="D105" s="28" t="s">
        <v>95</v>
      </c>
      <c r="E105" s="28" t="s">
        <v>143</v>
      </c>
      <c r="F105" s="28" t="s">
        <v>45</v>
      </c>
      <c r="G105" s="36">
        <f t="shared" si="4"/>
        <v>17.809999999999999</v>
      </c>
      <c r="H105" s="36">
        <v>36.299999999999997</v>
      </c>
      <c r="I105" s="36">
        <v>26.2</v>
      </c>
      <c r="J105" s="36">
        <v>9.6</v>
      </c>
      <c r="K105" s="36">
        <v>4.8</v>
      </c>
      <c r="L105" s="36">
        <v>2.9</v>
      </c>
      <c r="M105" s="36">
        <v>3.5</v>
      </c>
      <c r="N105" s="36">
        <v>3.5</v>
      </c>
      <c r="O105" s="36">
        <v>7.1</v>
      </c>
      <c r="P105" s="36">
        <v>12.6</v>
      </c>
      <c r="Q105" s="36">
        <v>24.7</v>
      </c>
      <c r="R105" s="36">
        <v>20.399999999999999</v>
      </c>
      <c r="S105" s="36">
        <v>18.93</v>
      </c>
      <c r="T105" s="36">
        <v>10.57</v>
      </c>
      <c r="U105" s="36">
        <v>18.73</v>
      </c>
      <c r="V105" s="36">
        <v>16.64</v>
      </c>
      <c r="W105" s="36">
        <v>12.25</v>
      </c>
      <c r="X105" s="36">
        <v>13.59</v>
      </c>
      <c r="Y105" s="36">
        <v>15.62</v>
      </c>
      <c r="Z105" s="36">
        <v>14.44</v>
      </c>
      <c r="AA105" s="36">
        <v>14.15</v>
      </c>
      <c r="AB105" s="36">
        <v>16.850000000000001</v>
      </c>
      <c r="AC105" s="36">
        <v>17.88</v>
      </c>
      <c r="AD105" s="36">
        <v>18.7</v>
      </c>
      <c r="AE105" s="56">
        <v>30.42</v>
      </c>
      <c r="AF105" s="51">
        <v>29.284285714285712</v>
      </c>
    </row>
    <row r="106" spans="1:32" x14ac:dyDescent="0.25">
      <c r="A106" s="2" t="s">
        <v>28</v>
      </c>
      <c r="B106" s="24" t="str">
        <f>VLOOKUP(Prod_Area_data[[#This Row],[or_product]],Ref_products[],2,FALSE)</f>
        <v>Rapeseed</v>
      </c>
      <c r="C106" s="24" t="str">
        <f>VLOOKUP(Prod_Area_data[[#This Row],[MS]],Ref_MS[],2,FALSE)</f>
        <v>Cyprus</v>
      </c>
      <c r="D106" s="28" t="s">
        <v>95</v>
      </c>
      <c r="E106" s="28" t="s">
        <v>144</v>
      </c>
      <c r="F106" s="28" t="s">
        <v>46</v>
      </c>
      <c r="G106" s="36">
        <f t="shared" si="4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56">
        <v>0</v>
      </c>
      <c r="AF106" s="51">
        <v>0</v>
      </c>
    </row>
    <row r="107" spans="1:32" x14ac:dyDescent="0.25">
      <c r="A107" s="2" t="s">
        <v>28</v>
      </c>
      <c r="B107" s="24" t="str">
        <f>VLOOKUP(Prod_Area_data[[#This Row],[or_product]],Ref_products[],2,FALSE)</f>
        <v>Rapeseed</v>
      </c>
      <c r="C107" s="24" t="str">
        <f>VLOOKUP(Prod_Area_data[[#This Row],[MS]],Ref_MS[],2,FALSE)</f>
        <v>Latvia</v>
      </c>
      <c r="D107" s="28" t="s">
        <v>95</v>
      </c>
      <c r="E107" s="28" t="s">
        <v>145</v>
      </c>
      <c r="F107" s="28" t="s">
        <v>47</v>
      </c>
      <c r="G107" s="36">
        <f t="shared" si="4"/>
        <v>148.83333333333337</v>
      </c>
      <c r="H107" s="36">
        <v>6.9</v>
      </c>
      <c r="I107" s="36">
        <v>8.4</v>
      </c>
      <c r="J107" s="36">
        <v>19</v>
      </c>
      <c r="K107" s="36">
        <v>26.3</v>
      </c>
      <c r="L107" s="36">
        <v>55</v>
      </c>
      <c r="M107" s="36">
        <v>71.7</v>
      </c>
      <c r="N107" s="36">
        <v>84.2</v>
      </c>
      <c r="O107" s="36">
        <v>99.6</v>
      </c>
      <c r="P107" s="36">
        <v>85.2</v>
      </c>
      <c r="Q107" s="36">
        <v>95.5</v>
      </c>
      <c r="R107" s="36">
        <v>106.8</v>
      </c>
      <c r="S107" s="36">
        <v>117.9</v>
      </c>
      <c r="T107" s="36">
        <v>114.9</v>
      </c>
      <c r="U107" s="36">
        <v>127</v>
      </c>
      <c r="V107" s="36">
        <v>94.4</v>
      </c>
      <c r="W107" s="36">
        <v>88</v>
      </c>
      <c r="X107" s="36">
        <v>100</v>
      </c>
      <c r="Y107" s="36">
        <v>112.6</v>
      </c>
      <c r="Z107" s="36">
        <v>121.8</v>
      </c>
      <c r="AA107" s="36">
        <v>139.4</v>
      </c>
      <c r="AB107" s="36">
        <v>147.80000000000001</v>
      </c>
      <c r="AC107" s="36">
        <v>147.4</v>
      </c>
      <c r="AD107" s="36">
        <v>162.30000000000001</v>
      </c>
      <c r="AE107" s="56">
        <v>151.30000000000001</v>
      </c>
      <c r="AF107" s="51">
        <v>141.41333333333296</v>
      </c>
    </row>
    <row r="108" spans="1:32" x14ac:dyDescent="0.25">
      <c r="A108" s="2" t="s">
        <v>28</v>
      </c>
      <c r="B108" s="24" t="str">
        <f>VLOOKUP(Prod_Area_data[[#This Row],[or_product]],Ref_products[],2,FALSE)</f>
        <v>Rapeseed</v>
      </c>
      <c r="C108" s="24" t="str">
        <f>VLOOKUP(Prod_Area_data[[#This Row],[MS]],Ref_MS[],2,FALSE)</f>
        <v>Lithuania</v>
      </c>
      <c r="D108" s="28" t="s">
        <v>95</v>
      </c>
      <c r="E108" s="28" t="s">
        <v>146</v>
      </c>
      <c r="F108" s="28" t="s">
        <v>48</v>
      </c>
      <c r="G108" s="36">
        <f t="shared" si="4"/>
        <v>300.58</v>
      </c>
      <c r="H108" s="36">
        <v>55.5</v>
      </c>
      <c r="I108" s="36">
        <v>50.7</v>
      </c>
      <c r="J108" s="36">
        <v>60</v>
      </c>
      <c r="K108" s="36">
        <v>66.599999999999994</v>
      </c>
      <c r="L108" s="36">
        <v>100.6</v>
      </c>
      <c r="M108" s="36">
        <v>109.4</v>
      </c>
      <c r="N108" s="36">
        <v>150.80000000000001</v>
      </c>
      <c r="O108" s="36">
        <v>174.4</v>
      </c>
      <c r="P108" s="36">
        <v>161.6</v>
      </c>
      <c r="Q108" s="36">
        <v>191.9</v>
      </c>
      <c r="R108" s="36">
        <v>251.9</v>
      </c>
      <c r="S108" s="36">
        <v>250.2</v>
      </c>
      <c r="T108" s="36">
        <v>260.8</v>
      </c>
      <c r="U108" s="36">
        <v>259</v>
      </c>
      <c r="V108" s="36">
        <v>215.1</v>
      </c>
      <c r="W108" s="36">
        <v>163.53</v>
      </c>
      <c r="X108" s="36">
        <v>153.61000000000001</v>
      </c>
      <c r="Y108" s="36">
        <v>180.93</v>
      </c>
      <c r="Z108" s="36">
        <v>205.32</v>
      </c>
      <c r="AA108" s="36">
        <v>241.7</v>
      </c>
      <c r="AB108" s="36">
        <v>283.56</v>
      </c>
      <c r="AC108" s="36">
        <v>310.48</v>
      </c>
      <c r="AD108" s="36">
        <v>348.42</v>
      </c>
      <c r="AE108" s="56">
        <v>307.7</v>
      </c>
      <c r="AF108" s="51">
        <v>315.70000000000005</v>
      </c>
    </row>
    <row r="109" spans="1:32" x14ac:dyDescent="0.25">
      <c r="A109" s="2" t="s">
        <v>28</v>
      </c>
      <c r="B109" s="24" t="str">
        <f>VLOOKUP(Prod_Area_data[[#This Row],[or_product]],Ref_products[],2,FALSE)</f>
        <v>Rapeseed</v>
      </c>
      <c r="C109" s="24" t="str">
        <f>VLOOKUP(Prod_Area_data[[#This Row],[MS]],Ref_MS[],2,FALSE)</f>
        <v>Luxembourg</v>
      </c>
      <c r="D109" s="28" t="s">
        <v>95</v>
      </c>
      <c r="E109" s="28" t="s">
        <v>147</v>
      </c>
      <c r="F109" s="28" t="s">
        <v>49</v>
      </c>
      <c r="G109" s="36">
        <f t="shared" si="4"/>
        <v>2.4366666666666656</v>
      </c>
      <c r="H109" s="36">
        <v>3.2</v>
      </c>
      <c r="I109" s="36">
        <v>3.1</v>
      </c>
      <c r="J109" s="36">
        <v>3.5</v>
      </c>
      <c r="K109" s="36">
        <v>3.7</v>
      </c>
      <c r="L109" s="36">
        <v>4.2</v>
      </c>
      <c r="M109" s="36">
        <v>4.0999999999999996</v>
      </c>
      <c r="N109" s="36">
        <v>4.8</v>
      </c>
      <c r="O109" s="36">
        <v>5.4</v>
      </c>
      <c r="P109" s="36">
        <v>5.2</v>
      </c>
      <c r="Q109" s="36">
        <v>4.5999999999999996</v>
      </c>
      <c r="R109" s="36">
        <v>4.72</v>
      </c>
      <c r="S109" s="36">
        <v>4.67</v>
      </c>
      <c r="T109" s="36">
        <v>4.5999999999999996</v>
      </c>
      <c r="U109" s="36">
        <v>4.5</v>
      </c>
      <c r="V109" s="36">
        <v>4.1500000000000004</v>
      </c>
      <c r="W109" s="36">
        <v>3.97</v>
      </c>
      <c r="X109" s="36">
        <v>3.51</v>
      </c>
      <c r="Y109" s="36">
        <v>3.27</v>
      </c>
      <c r="Z109" s="36">
        <v>3.39</v>
      </c>
      <c r="AA109" s="36">
        <v>2.88</v>
      </c>
      <c r="AB109" s="36">
        <v>2.66</v>
      </c>
      <c r="AC109" s="36">
        <v>1.65</v>
      </c>
      <c r="AD109" s="36">
        <v>2.0499999999999998</v>
      </c>
      <c r="AE109" s="56">
        <v>2.6</v>
      </c>
      <c r="AF109" s="51">
        <v>2.4666666666666615E-2</v>
      </c>
    </row>
    <row r="110" spans="1:32" x14ac:dyDescent="0.25">
      <c r="A110" s="2" t="s">
        <v>28</v>
      </c>
      <c r="B110" s="24" t="str">
        <f>VLOOKUP(Prod_Area_data[[#This Row],[or_product]],Ref_products[],2,FALSE)</f>
        <v>Rapeseed</v>
      </c>
      <c r="C110" s="24" t="str">
        <f>VLOOKUP(Prod_Area_data[[#This Row],[MS]],Ref_MS[],2,FALSE)</f>
        <v>Hungary</v>
      </c>
      <c r="D110" s="28" t="s">
        <v>95</v>
      </c>
      <c r="E110" s="28" t="s">
        <v>148</v>
      </c>
      <c r="F110" s="28" t="s">
        <v>50</v>
      </c>
      <c r="G110" s="36">
        <f t="shared" si="4"/>
        <v>254.23333333333338</v>
      </c>
      <c r="H110" s="36">
        <v>115.8</v>
      </c>
      <c r="I110" s="36">
        <v>109.7</v>
      </c>
      <c r="J110" s="36">
        <v>129.4</v>
      </c>
      <c r="K110" s="36">
        <v>71</v>
      </c>
      <c r="L110" s="36">
        <v>104.7</v>
      </c>
      <c r="M110" s="36">
        <v>122.4</v>
      </c>
      <c r="N110" s="36">
        <v>142.1</v>
      </c>
      <c r="O110" s="36">
        <v>225.4</v>
      </c>
      <c r="P110" s="36">
        <v>246.8</v>
      </c>
      <c r="Q110" s="36">
        <v>260.60000000000002</v>
      </c>
      <c r="R110" s="36">
        <v>259.3</v>
      </c>
      <c r="S110" s="36">
        <v>233.9</v>
      </c>
      <c r="T110" s="36">
        <v>164.92</v>
      </c>
      <c r="U110" s="36">
        <v>197.65</v>
      </c>
      <c r="V110" s="36">
        <v>213.72</v>
      </c>
      <c r="W110" s="36">
        <v>220.56</v>
      </c>
      <c r="X110" s="36">
        <v>256.68</v>
      </c>
      <c r="Y110" s="36">
        <v>303.01</v>
      </c>
      <c r="Z110" s="36">
        <v>330.56</v>
      </c>
      <c r="AA110" s="36">
        <v>300.60000000000002</v>
      </c>
      <c r="AB110" s="36">
        <v>310.02</v>
      </c>
      <c r="AC110" s="36">
        <v>257.54000000000002</v>
      </c>
      <c r="AD110" s="36">
        <v>204.56</v>
      </c>
      <c r="AE110" s="56">
        <v>188.39</v>
      </c>
      <c r="AF110" s="51">
        <v>185.31266666666667</v>
      </c>
    </row>
    <row r="111" spans="1:32" x14ac:dyDescent="0.25">
      <c r="A111" s="2" t="s">
        <v>28</v>
      </c>
      <c r="B111" s="24" t="str">
        <f>VLOOKUP(Prod_Area_data[[#This Row],[or_product]],Ref_products[],2,FALSE)</f>
        <v>Rapeseed</v>
      </c>
      <c r="C111" s="24" t="str">
        <f>VLOOKUP(Prod_Area_data[[#This Row],[MS]],Ref_MS[],2,FALSE)</f>
        <v>Malta</v>
      </c>
      <c r="D111" s="28" t="s">
        <v>95</v>
      </c>
      <c r="E111" s="28" t="s">
        <v>149</v>
      </c>
      <c r="F111" s="28" t="s">
        <v>51</v>
      </c>
      <c r="G111" s="36">
        <f t="shared" si="4"/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56">
        <v>0</v>
      </c>
      <c r="AF111" s="51">
        <v>0</v>
      </c>
    </row>
    <row r="112" spans="1:32" x14ac:dyDescent="0.25">
      <c r="A112" s="2" t="s">
        <v>28</v>
      </c>
      <c r="B112" s="24" t="str">
        <f>VLOOKUP(Prod_Area_data[[#This Row],[or_product]],Ref_products[],2,FALSE)</f>
        <v>Rapeseed</v>
      </c>
      <c r="C112" s="24" t="str">
        <f>VLOOKUP(Prod_Area_data[[#This Row],[MS]],Ref_MS[],2,FALSE)</f>
        <v>Netherlands</v>
      </c>
      <c r="D112" s="28" t="s">
        <v>95</v>
      </c>
      <c r="E112" s="28" t="s">
        <v>150</v>
      </c>
      <c r="F112" s="28" t="s">
        <v>52</v>
      </c>
      <c r="G112" s="36">
        <f t="shared" si="4"/>
        <v>1.6833333333333333</v>
      </c>
      <c r="H112" s="36">
        <v>0.9</v>
      </c>
      <c r="I112" s="36">
        <v>0.7</v>
      </c>
      <c r="J112" s="36">
        <v>0.5</v>
      </c>
      <c r="K112" s="36">
        <v>1</v>
      </c>
      <c r="L112" s="36">
        <v>1.6</v>
      </c>
      <c r="M112" s="36">
        <v>2.1</v>
      </c>
      <c r="N112" s="36">
        <v>3.3</v>
      </c>
      <c r="O112" s="36">
        <v>3.4</v>
      </c>
      <c r="P112" s="36">
        <v>2.4</v>
      </c>
      <c r="Q112" s="36">
        <v>2.7</v>
      </c>
      <c r="R112" s="36">
        <v>2.63</v>
      </c>
      <c r="S112" s="36">
        <v>2.0299999999999998</v>
      </c>
      <c r="T112" s="36">
        <v>2</v>
      </c>
      <c r="U112" s="36">
        <v>3</v>
      </c>
      <c r="V112" s="36">
        <v>3</v>
      </c>
      <c r="W112" s="36">
        <v>2.27</v>
      </c>
      <c r="X112" s="36">
        <v>1.6</v>
      </c>
      <c r="Y112" s="36">
        <v>1.94</v>
      </c>
      <c r="Z112" s="36">
        <v>2.02</v>
      </c>
      <c r="AA112" s="36">
        <v>1.78</v>
      </c>
      <c r="AB112" s="36">
        <v>1.67</v>
      </c>
      <c r="AC112" s="36">
        <v>1.45</v>
      </c>
      <c r="AD112" s="36">
        <v>1.6</v>
      </c>
      <c r="AE112" s="56">
        <v>2.08</v>
      </c>
      <c r="AF112" s="51">
        <v>1.1853333333333183</v>
      </c>
    </row>
    <row r="113" spans="1:32" x14ac:dyDescent="0.25">
      <c r="A113" s="2" t="s">
        <v>28</v>
      </c>
      <c r="B113" s="24" t="str">
        <f>VLOOKUP(Prod_Area_data[[#This Row],[or_product]],Ref_products[],2,FALSE)</f>
        <v>Rapeseed</v>
      </c>
      <c r="C113" s="24" t="str">
        <f>VLOOKUP(Prod_Area_data[[#This Row],[MS]],Ref_MS[],2,FALSE)</f>
        <v>Austria</v>
      </c>
      <c r="D113" s="28" t="s">
        <v>95</v>
      </c>
      <c r="E113" s="28" t="s">
        <v>151</v>
      </c>
      <c r="F113" s="28" t="s">
        <v>53</v>
      </c>
      <c r="G113" s="36">
        <f t="shared" si="4"/>
        <v>29.483333333333334</v>
      </c>
      <c r="H113" s="36">
        <v>51.8</v>
      </c>
      <c r="I113" s="36">
        <v>56.1</v>
      </c>
      <c r="J113" s="36">
        <v>55.4</v>
      </c>
      <c r="K113" s="36">
        <v>44</v>
      </c>
      <c r="L113" s="36">
        <v>35.299999999999997</v>
      </c>
      <c r="M113" s="36">
        <v>35.299999999999997</v>
      </c>
      <c r="N113" s="36">
        <v>42.6</v>
      </c>
      <c r="O113" s="36">
        <v>48.5</v>
      </c>
      <c r="P113" s="36">
        <v>56.1</v>
      </c>
      <c r="Q113" s="36">
        <v>56.9</v>
      </c>
      <c r="R113" s="36">
        <v>53.8</v>
      </c>
      <c r="S113" s="36">
        <v>53.64</v>
      </c>
      <c r="T113" s="36">
        <v>55.82</v>
      </c>
      <c r="U113" s="36">
        <v>58.56</v>
      </c>
      <c r="V113" s="36">
        <v>52.82</v>
      </c>
      <c r="W113" s="36">
        <v>37.53</v>
      </c>
      <c r="X113" s="36">
        <v>39.659999999999997</v>
      </c>
      <c r="Y113" s="36">
        <v>40.5</v>
      </c>
      <c r="Z113" s="36">
        <v>40.5</v>
      </c>
      <c r="AA113" s="36">
        <v>35.97</v>
      </c>
      <c r="AB113" s="36">
        <v>31.8</v>
      </c>
      <c r="AC113" s="36">
        <v>28.27</v>
      </c>
      <c r="AD113" s="36">
        <v>28.38</v>
      </c>
      <c r="AE113" s="56">
        <v>26.55</v>
      </c>
      <c r="AF113" s="51">
        <v>25.87</v>
      </c>
    </row>
    <row r="114" spans="1:32" x14ac:dyDescent="0.25">
      <c r="A114" s="2" t="s">
        <v>28</v>
      </c>
      <c r="B114" s="24" t="str">
        <f>VLOOKUP(Prod_Area_data[[#This Row],[or_product]],Ref_products[],2,FALSE)</f>
        <v>Rapeseed</v>
      </c>
      <c r="C114" s="24" t="str">
        <f>VLOOKUP(Prod_Area_data[[#This Row],[MS]],Ref_MS[],2,FALSE)</f>
        <v>Poland</v>
      </c>
      <c r="D114" s="28" t="s">
        <v>95</v>
      </c>
      <c r="E114" s="28" t="s">
        <v>152</v>
      </c>
      <c r="F114" s="28" t="s">
        <v>54</v>
      </c>
      <c r="G114" s="36">
        <f t="shared" si="4"/>
        <v>1016.9533333333333</v>
      </c>
      <c r="H114" s="36">
        <v>436.8</v>
      </c>
      <c r="I114" s="36">
        <v>443.2</v>
      </c>
      <c r="J114" s="36">
        <v>439</v>
      </c>
      <c r="K114" s="36">
        <v>426.3</v>
      </c>
      <c r="L114" s="36">
        <v>538.20000000000005</v>
      </c>
      <c r="M114" s="36">
        <v>550.20000000000005</v>
      </c>
      <c r="N114" s="36">
        <v>623.9</v>
      </c>
      <c r="O114" s="36">
        <v>796.8</v>
      </c>
      <c r="P114" s="36">
        <v>771.1</v>
      </c>
      <c r="Q114" s="36">
        <v>810</v>
      </c>
      <c r="R114" s="36">
        <v>946.1</v>
      </c>
      <c r="S114" s="36">
        <v>830.1</v>
      </c>
      <c r="T114" s="36">
        <v>720.3</v>
      </c>
      <c r="U114" s="36">
        <v>920.7</v>
      </c>
      <c r="V114" s="36">
        <v>951.11</v>
      </c>
      <c r="W114" s="36">
        <v>947.1</v>
      </c>
      <c r="X114" s="36">
        <v>822.6</v>
      </c>
      <c r="Y114" s="36">
        <v>914.27</v>
      </c>
      <c r="Z114" s="36">
        <v>845.11</v>
      </c>
      <c r="AA114" s="36">
        <v>875.21</v>
      </c>
      <c r="AB114" s="36">
        <v>979.39</v>
      </c>
      <c r="AC114" s="36">
        <v>993.41</v>
      </c>
      <c r="AD114" s="36">
        <v>1078.06</v>
      </c>
      <c r="AE114" s="56">
        <v>1089.04</v>
      </c>
      <c r="AF114" s="51">
        <v>1062.8499999999999</v>
      </c>
    </row>
    <row r="115" spans="1:32" x14ac:dyDescent="0.25">
      <c r="A115" s="2" t="s">
        <v>28</v>
      </c>
      <c r="B115" s="24" t="str">
        <f>VLOOKUP(Prod_Area_data[[#This Row],[or_product]],Ref_products[],2,FALSE)</f>
        <v>Rapeseed</v>
      </c>
      <c r="C115" s="24" t="str">
        <f>VLOOKUP(Prod_Area_data[[#This Row],[MS]],Ref_MS[],2,FALSE)</f>
        <v>Portugal</v>
      </c>
      <c r="D115" s="28" t="s">
        <v>95</v>
      </c>
      <c r="E115" s="28" t="s">
        <v>153</v>
      </c>
      <c r="F115" s="28" t="s">
        <v>21</v>
      </c>
      <c r="G115" s="36">
        <f t="shared" si="4"/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56">
        <v>0</v>
      </c>
      <c r="AF115" s="51">
        <v>0</v>
      </c>
    </row>
    <row r="116" spans="1:32" x14ac:dyDescent="0.25">
      <c r="A116" s="2" t="s">
        <v>28</v>
      </c>
      <c r="B116" s="24" t="str">
        <f>VLOOKUP(Prod_Area_data[[#This Row],[or_product]],Ref_products[],2,FALSE)</f>
        <v>Rapeseed</v>
      </c>
      <c r="C116" s="24" t="str">
        <f>VLOOKUP(Prod_Area_data[[#This Row],[MS]],Ref_MS[],2,FALSE)</f>
        <v>Romania</v>
      </c>
      <c r="D116" s="28" t="s">
        <v>95</v>
      </c>
      <c r="E116" s="28" t="s">
        <v>154</v>
      </c>
      <c r="F116" s="28" t="s">
        <v>55</v>
      </c>
      <c r="G116" s="36">
        <f t="shared" si="4"/>
        <v>425.88666666666677</v>
      </c>
      <c r="H116" s="36">
        <v>68.41</v>
      </c>
      <c r="I116" s="36">
        <v>82.4</v>
      </c>
      <c r="J116" s="36">
        <v>74.61</v>
      </c>
      <c r="K116" s="36">
        <v>17.07</v>
      </c>
      <c r="L116" s="36">
        <v>49.73</v>
      </c>
      <c r="M116" s="36">
        <v>87.78</v>
      </c>
      <c r="N116" s="36">
        <v>110.11</v>
      </c>
      <c r="O116" s="36">
        <v>364.92</v>
      </c>
      <c r="P116" s="36">
        <v>364.98</v>
      </c>
      <c r="Q116" s="36">
        <v>419.9</v>
      </c>
      <c r="R116" s="36">
        <v>537.33000000000004</v>
      </c>
      <c r="S116" s="36">
        <v>392.67</v>
      </c>
      <c r="T116" s="36">
        <v>105.3</v>
      </c>
      <c r="U116" s="36">
        <v>276.60000000000002</v>
      </c>
      <c r="V116" s="36">
        <v>406.71</v>
      </c>
      <c r="W116" s="36">
        <v>367.89</v>
      </c>
      <c r="X116" s="36">
        <v>455.95</v>
      </c>
      <c r="Y116" s="36">
        <v>597.97</v>
      </c>
      <c r="Z116" s="36">
        <v>632.67999999999995</v>
      </c>
      <c r="AA116" s="36">
        <v>352.62</v>
      </c>
      <c r="AB116" s="36">
        <v>362.87</v>
      </c>
      <c r="AC116" s="36">
        <v>445.92</v>
      </c>
      <c r="AD116" s="36">
        <v>468.87</v>
      </c>
      <c r="AE116" s="56">
        <v>645.35</v>
      </c>
      <c r="AF116" s="51">
        <v>583.46399999999994</v>
      </c>
    </row>
    <row r="117" spans="1:32" x14ac:dyDescent="0.25">
      <c r="A117" s="2" t="s">
        <v>28</v>
      </c>
      <c r="B117" s="24" t="str">
        <f>VLOOKUP(Prod_Area_data[[#This Row],[or_product]],Ref_products[],2,FALSE)</f>
        <v>Rapeseed</v>
      </c>
      <c r="C117" s="24" t="str">
        <f>VLOOKUP(Prod_Area_data[[#This Row],[MS]],Ref_MS[],2,FALSE)</f>
        <v>Slovenia</v>
      </c>
      <c r="D117" s="28" t="s">
        <v>95</v>
      </c>
      <c r="E117" s="28" t="s">
        <v>155</v>
      </c>
      <c r="F117" s="28" t="s">
        <v>56</v>
      </c>
      <c r="G117" s="36">
        <f t="shared" si="4"/>
        <v>3.0066666666666664</v>
      </c>
      <c r="H117" s="36">
        <v>0.12</v>
      </c>
      <c r="I117" s="36">
        <v>0.4</v>
      </c>
      <c r="J117" s="36">
        <v>2.4300000000000002</v>
      </c>
      <c r="K117" s="36">
        <v>2.71</v>
      </c>
      <c r="L117" s="36">
        <v>1.95</v>
      </c>
      <c r="M117" s="36">
        <v>2.2599999999999998</v>
      </c>
      <c r="N117" s="36">
        <v>2.81</v>
      </c>
      <c r="O117" s="36">
        <v>5.36</v>
      </c>
      <c r="P117" s="36">
        <v>4.4400000000000004</v>
      </c>
      <c r="Q117" s="36">
        <v>4.42</v>
      </c>
      <c r="R117" s="36">
        <v>5.3</v>
      </c>
      <c r="S117" s="36">
        <v>4.7699999999999996</v>
      </c>
      <c r="T117" s="36">
        <v>5.14</v>
      </c>
      <c r="U117" s="36">
        <v>6.13</v>
      </c>
      <c r="V117" s="36">
        <v>5.56</v>
      </c>
      <c r="W117" s="36">
        <v>1.63</v>
      </c>
      <c r="X117" s="36">
        <v>3.16</v>
      </c>
      <c r="Y117" s="36">
        <v>3.44</v>
      </c>
      <c r="Z117" s="36">
        <v>3.4</v>
      </c>
      <c r="AA117" s="36">
        <v>3.25</v>
      </c>
      <c r="AB117" s="36">
        <v>3.31</v>
      </c>
      <c r="AC117" s="36">
        <v>2.81</v>
      </c>
      <c r="AD117" s="36">
        <v>2.94</v>
      </c>
      <c r="AE117" s="56">
        <v>2.83</v>
      </c>
      <c r="AF117" s="51">
        <v>2.6433333333333167</v>
      </c>
    </row>
    <row r="118" spans="1:32" x14ac:dyDescent="0.25">
      <c r="A118" s="2" t="s">
        <v>28</v>
      </c>
      <c r="B118" s="24" t="str">
        <f>VLOOKUP(Prod_Area_data[[#This Row],[or_product]],Ref_products[],2,FALSE)</f>
        <v>Rapeseed</v>
      </c>
      <c r="C118" s="24" t="str">
        <f>VLOOKUP(Prod_Area_data[[#This Row],[MS]],Ref_MS[],2,FALSE)</f>
        <v>Slovakia</v>
      </c>
      <c r="D118" s="28" t="s">
        <v>95</v>
      </c>
      <c r="E118" s="28" t="s">
        <v>156</v>
      </c>
      <c r="F118" s="28" t="s">
        <v>57</v>
      </c>
      <c r="G118" s="36">
        <f t="shared" si="4"/>
        <v>145</v>
      </c>
      <c r="H118" s="36">
        <v>93.7</v>
      </c>
      <c r="I118" s="36">
        <v>105.3</v>
      </c>
      <c r="J118" s="36">
        <v>124.6</v>
      </c>
      <c r="K118" s="36">
        <v>54.3</v>
      </c>
      <c r="L118" s="36">
        <v>92.4</v>
      </c>
      <c r="M118" s="36">
        <v>107.4</v>
      </c>
      <c r="N118" s="36">
        <v>123.9</v>
      </c>
      <c r="O118" s="36">
        <v>155.19999999999999</v>
      </c>
      <c r="P118" s="36">
        <v>162.9</v>
      </c>
      <c r="Q118" s="36">
        <v>167.6</v>
      </c>
      <c r="R118" s="36">
        <v>163.99</v>
      </c>
      <c r="S118" s="36">
        <v>143.69999999999999</v>
      </c>
      <c r="T118" s="36">
        <v>106.84</v>
      </c>
      <c r="U118" s="36">
        <v>136.57</v>
      </c>
      <c r="V118" s="36">
        <v>125.56</v>
      </c>
      <c r="W118" s="36">
        <v>119.3</v>
      </c>
      <c r="X118" s="36">
        <v>124.49</v>
      </c>
      <c r="Y118" s="36">
        <v>150.08000000000001</v>
      </c>
      <c r="Z118" s="36">
        <v>154.18</v>
      </c>
      <c r="AA118" s="36">
        <v>147.02000000000001</v>
      </c>
      <c r="AB118" s="36">
        <v>146.56</v>
      </c>
      <c r="AC118" s="36">
        <v>136</v>
      </c>
      <c r="AD118" s="36">
        <v>141.41999999999999</v>
      </c>
      <c r="AE118" s="56">
        <v>148.22</v>
      </c>
      <c r="AF118" s="51">
        <v>136.75799999999998</v>
      </c>
    </row>
    <row r="119" spans="1:32" x14ac:dyDescent="0.25">
      <c r="A119" s="2" t="s">
        <v>28</v>
      </c>
      <c r="B119" s="24" t="str">
        <f>VLOOKUP(Prod_Area_data[[#This Row],[or_product]],Ref_products[],2,FALSE)</f>
        <v>Rapeseed</v>
      </c>
      <c r="C119" s="24" t="str">
        <f>VLOOKUP(Prod_Area_data[[#This Row],[MS]],Ref_MS[],2,FALSE)</f>
        <v>Finland</v>
      </c>
      <c r="D119" s="28" t="s">
        <v>95</v>
      </c>
      <c r="E119" s="28" t="s">
        <v>157</v>
      </c>
      <c r="F119" s="28" t="s">
        <v>58</v>
      </c>
      <c r="G119" s="36">
        <f t="shared" si="4"/>
        <v>32.82</v>
      </c>
      <c r="H119" s="36">
        <v>52.5</v>
      </c>
      <c r="I119" s="36">
        <v>73.099999999999994</v>
      </c>
      <c r="J119" s="36">
        <v>66.099999999999994</v>
      </c>
      <c r="K119" s="36">
        <v>75</v>
      </c>
      <c r="L119" s="36">
        <v>82.6</v>
      </c>
      <c r="M119" s="36">
        <v>76.900000000000006</v>
      </c>
      <c r="N119" s="36">
        <v>107.9</v>
      </c>
      <c r="O119" s="36">
        <v>90.2</v>
      </c>
      <c r="P119" s="36">
        <v>64.5</v>
      </c>
      <c r="Q119" s="36">
        <v>81</v>
      </c>
      <c r="R119" s="36">
        <v>157.69999999999999</v>
      </c>
      <c r="S119" s="36">
        <v>91</v>
      </c>
      <c r="T119" s="36">
        <v>57.4</v>
      </c>
      <c r="U119" s="36">
        <v>52.7</v>
      </c>
      <c r="V119" s="36">
        <v>43</v>
      </c>
      <c r="W119" s="36">
        <v>55.3</v>
      </c>
      <c r="X119" s="36">
        <v>60.4</v>
      </c>
      <c r="Y119" s="36">
        <v>55.2</v>
      </c>
      <c r="Z119" s="36">
        <v>53.3</v>
      </c>
      <c r="AA119" s="36">
        <v>31.5</v>
      </c>
      <c r="AB119" s="36">
        <v>24.5</v>
      </c>
      <c r="AC119" s="36">
        <v>34.24</v>
      </c>
      <c r="AD119" s="36">
        <v>40.869999999999997</v>
      </c>
      <c r="AE119" s="56">
        <v>32.72</v>
      </c>
      <c r="AF119" s="51">
        <v>45.5</v>
      </c>
    </row>
    <row r="120" spans="1:32" x14ac:dyDescent="0.25">
      <c r="A120" s="2" t="s">
        <v>28</v>
      </c>
      <c r="B120" s="24" t="str">
        <f>VLOOKUP(Prod_Area_data[[#This Row],[or_product]],Ref_products[],2,FALSE)</f>
        <v>Rapeseed</v>
      </c>
      <c r="C120" s="24" t="str">
        <f>VLOOKUP(Prod_Area_data[[#This Row],[MS]],Ref_MS[],2,FALSE)</f>
        <v>Sweden</v>
      </c>
      <c r="D120" s="28" t="s">
        <v>95</v>
      </c>
      <c r="E120" s="28" t="s">
        <v>158</v>
      </c>
      <c r="F120" s="28" t="s">
        <v>59</v>
      </c>
      <c r="G120" s="36">
        <f t="shared" si="4"/>
        <v>112.64333333333333</v>
      </c>
      <c r="H120" s="36">
        <v>47.6</v>
      </c>
      <c r="I120" s="36">
        <v>44.8</v>
      </c>
      <c r="J120" s="36">
        <v>67.400000000000006</v>
      </c>
      <c r="K120" s="36">
        <v>58.6</v>
      </c>
      <c r="L120" s="36">
        <v>83.7</v>
      </c>
      <c r="M120" s="36">
        <v>82</v>
      </c>
      <c r="N120" s="36">
        <v>90</v>
      </c>
      <c r="O120" s="36">
        <v>87.7</v>
      </c>
      <c r="P120" s="36">
        <v>89.5</v>
      </c>
      <c r="Q120" s="36">
        <v>99.4</v>
      </c>
      <c r="R120" s="36">
        <v>110.2</v>
      </c>
      <c r="S120" s="36">
        <v>94.81</v>
      </c>
      <c r="T120" s="36">
        <v>109.97</v>
      </c>
      <c r="U120" s="36">
        <v>125.48</v>
      </c>
      <c r="V120" s="36">
        <v>95.99</v>
      </c>
      <c r="W120" s="36">
        <v>94.51</v>
      </c>
      <c r="X120" s="36">
        <v>92.87</v>
      </c>
      <c r="Y120" s="36">
        <v>114.24</v>
      </c>
      <c r="Z120" s="36">
        <v>97.45</v>
      </c>
      <c r="AA120" s="36">
        <v>105.38</v>
      </c>
      <c r="AB120" s="36">
        <v>98.2</v>
      </c>
      <c r="AC120" s="36">
        <v>105.95</v>
      </c>
      <c r="AD120" s="36">
        <v>127.38</v>
      </c>
      <c r="AE120" s="56">
        <v>126.6</v>
      </c>
      <c r="AF120" s="51">
        <v>83.867333333333335</v>
      </c>
    </row>
    <row r="121" spans="1:32" x14ac:dyDescent="0.25">
      <c r="A121" s="2" t="s">
        <v>28</v>
      </c>
      <c r="B121" s="24" t="str">
        <f>VLOOKUP(Prod_Area_data[[#This Row],[or_product]],Ref_products[],2,FALSE)</f>
        <v>Rapeseed</v>
      </c>
      <c r="C121" s="24" t="str">
        <f>VLOOKUP(Prod_Area_data[[#This Row],[MS]],Ref_MS[],2,FALSE)</f>
        <v>United Kingdom</v>
      </c>
      <c r="D121" s="28" t="s">
        <v>95</v>
      </c>
      <c r="E121" s="28" t="s">
        <v>159</v>
      </c>
      <c r="F121" s="28" t="s">
        <v>60</v>
      </c>
      <c r="G121" s="36">
        <f t="shared" si="4"/>
        <v>129.28666666666666</v>
      </c>
      <c r="H121" s="36">
        <v>332.4</v>
      </c>
      <c r="I121" s="36">
        <v>403.6</v>
      </c>
      <c r="J121" s="36">
        <v>356.9</v>
      </c>
      <c r="K121" s="36">
        <v>460.1</v>
      </c>
      <c r="L121" s="36">
        <v>498.4</v>
      </c>
      <c r="M121" s="36">
        <v>519</v>
      </c>
      <c r="N121" s="36">
        <v>499.6</v>
      </c>
      <c r="O121" s="36">
        <v>601.6</v>
      </c>
      <c r="P121" s="36">
        <v>598.1</v>
      </c>
      <c r="Q121" s="36">
        <v>570</v>
      </c>
      <c r="R121" s="36">
        <v>642</v>
      </c>
      <c r="S121" s="36">
        <v>705</v>
      </c>
      <c r="T121" s="36">
        <v>756</v>
      </c>
      <c r="U121" s="36">
        <v>715</v>
      </c>
      <c r="V121" s="36">
        <v>675</v>
      </c>
      <c r="W121" s="36">
        <v>652</v>
      </c>
      <c r="X121" s="36">
        <v>579</v>
      </c>
      <c r="Y121" s="36">
        <v>563</v>
      </c>
      <c r="Z121" s="36">
        <v>583</v>
      </c>
      <c r="AA121" s="36">
        <v>529.70000000000005</v>
      </c>
      <c r="AB121" s="36">
        <v>387.86</v>
      </c>
      <c r="AC121" s="36">
        <v>0</v>
      </c>
      <c r="AD121" s="36">
        <v>0</v>
      </c>
      <c r="AE121" s="56">
        <v>0</v>
      </c>
      <c r="AF121" s="51">
        <v>0</v>
      </c>
    </row>
    <row r="122" spans="1:32" x14ac:dyDescent="0.25">
      <c r="A122" s="2" t="s">
        <v>28</v>
      </c>
      <c r="B122" s="24" t="str">
        <f>VLOOKUP(Prod_Area_data[[#This Row],[or_product]],Ref_products[],2,FALSE)</f>
        <v>Sunflower seed</v>
      </c>
      <c r="C122" s="24" t="str">
        <f>VLOOKUP(Prod_Area_data[[#This Row],[MS]],Ref_MS[],2,FALSE)</f>
        <v>EU-27</v>
      </c>
      <c r="D122" s="28" t="s">
        <v>96</v>
      </c>
      <c r="E122" s="28" t="s">
        <v>114</v>
      </c>
      <c r="F122" s="28" t="s">
        <v>115</v>
      </c>
      <c r="G122" s="36">
        <f t="shared" si="4"/>
        <v>4521.0600000000004</v>
      </c>
      <c r="H122" s="36">
        <v>3796.1200000000003</v>
      </c>
      <c r="I122" s="36">
        <v>3507.8200000000011</v>
      </c>
      <c r="J122" s="36">
        <v>3546.7100000000005</v>
      </c>
      <c r="K122" s="36">
        <v>4317.24</v>
      </c>
      <c r="L122" s="36">
        <v>3807.1400000000003</v>
      </c>
      <c r="M122" s="36">
        <v>3674.65</v>
      </c>
      <c r="N122" s="36">
        <v>3969.2799999999993</v>
      </c>
      <c r="O122" s="36">
        <v>3388.7899999999995</v>
      </c>
      <c r="P122" s="36">
        <v>3792.4900000000002</v>
      </c>
      <c r="Q122" s="36">
        <v>3918.9300000000003</v>
      </c>
      <c r="R122" s="36">
        <v>3782.139999999999</v>
      </c>
      <c r="S122" s="36">
        <v>4367.57</v>
      </c>
      <c r="T122" s="36">
        <v>4312.63</v>
      </c>
      <c r="U122" s="36">
        <v>4623.2300000000005</v>
      </c>
      <c r="V122" s="36">
        <v>4266.04</v>
      </c>
      <c r="W122" s="36">
        <v>4197.5999999999995</v>
      </c>
      <c r="X122" s="36">
        <v>4133.1299999999992</v>
      </c>
      <c r="Y122" s="36">
        <v>4311.6400000000003</v>
      </c>
      <c r="Z122" s="36">
        <v>4025.6499999999996</v>
      </c>
      <c r="AA122" s="36">
        <v>4337.8600000000006</v>
      </c>
      <c r="AB122" s="36">
        <v>4395.6800000000012</v>
      </c>
      <c r="AC122" s="36">
        <v>4368.7699999999995</v>
      </c>
      <c r="AD122" s="36">
        <v>4933.76</v>
      </c>
      <c r="AE122" s="56">
        <v>4798.7300000000005</v>
      </c>
      <c r="AF122" s="51">
        <v>4766.5199999999959</v>
      </c>
    </row>
    <row r="123" spans="1:32" x14ac:dyDescent="0.25">
      <c r="A123" s="2" t="s">
        <v>28</v>
      </c>
      <c r="B123" s="24" t="str">
        <f>VLOOKUP(Prod_Area_data[[#This Row],[or_product]],Ref_products[],2,FALSE)</f>
        <v>Sunflower seed</v>
      </c>
      <c r="C123" s="24" t="str">
        <f>VLOOKUP(Prod_Area_data[[#This Row],[MS]],Ref_MS[],2,FALSE)</f>
        <v>EU-28</v>
      </c>
      <c r="D123" s="28" t="s">
        <v>96</v>
      </c>
      <c r="E123" s="28" t="s">
        <v>34</v>
      </c>
      <c r="F123" s="28" t="s">
        <v>35</v>
      </c>
      <c r="G123" s="36"/>
      <c r="H123" s="36">
        <f>H122+H151</f>
        <v>3798.1200000000003</v>
      </c>
      <c r="I123" s="36">
        <f t="shared" ref="I123:AA123" si="6">I122+I151</f>
        <v>3508.3200000000011</v>
      </c>
      <c r="J123" s="36">
        <f t="shared" si="6"/>
        <v>3547.5100000000007</v>
      </c>
      <c r="K123" s="36">
        <f t="shared" si="6"/>
        <v>4317.24</v>
      </c>
      <c r="L123" s="36">
        <f t="shared" si="6"/>
        <v>3808.1400000000003</v>
      </c>
      <c r="M123" s="36">
        <f t="shared" si="6"/>
        <v>3675.65</v>
      </c>
      <c r="N123" s="36">
        <f t="shared" si="6"/>
        <v>3969.2799999999993</v>
      </c>
      <c r="O123" s="36">
        <f t="shared" si="6"/>
        <v>3388.7899999999995</v>
      </c>
      <c r="P123" s="36">
        <f t="shared" si="6"/>
        <v>3792.4900000000002</v>
      </c>
      <c r="Q123" s="36">
        <f t="shared" si="6"/>
        <v>3918.9300000000003</v>
      </c>
      <c r="R123" s="36">
        <f t="shared" si="6"/>
        <v>3782.139999999999</v>
      </c>
      <c r="S123" s="36">
        <f t="shared" si="6"/>
        <v>4367.57</v>
      </c>
      <c r="T123" s="36">
        <f t="shared" si="6"/>
        <v>4312.63</v>
      </c>
      <c r="U123" s="36">
        <f t="shared" si="6"/>
        <v>4623.2300000000005</v>
      </c>
      <c r="V123" s="36">
        <f t="shared" si="6"/>
        <v>4266.04</v>
      </c>
      <c r="W123" s="36">
        <f t="shared" si="6"/>
        <v>4197.5999999999995</v>
      </c>
      <c r="X123" s="36">
        <f t="shared" si="6"/>
        <v>4133.1299999999992</v>
      </c>
      <c r="Y123" s="36">
        <f t="shared" si="6"/>
        <v>4311.6400000000003</v>
      </c>
      <c r="Z123" s="36">
        <f t="shared" si="6"/>
        <v>4025.6499999999996</v>
      </c>
      <c r="AA123" s="36">
        <f t="shared" si="6"/>
        <v>4337.8600000000006</v>
      </c>
      <c r="AB123" s="36"/>
      <c r="AC123" s="51"/>
      <c r="AD123" s="54"/>
      <c r="AE123" s="56"/>
      <c r="AF123" s="51"/>
    </row>
    <row r="124" spans="1:32" x14ac:dyDescent="0.25">
      <c r="A124" s="2" t="s">
        <v>28</v>
      </c>
      <c r="B124" s="24" t="str">
        <f>VLOOKUP(Prod_Area_data[[#This Row],[or_product]],Ref_products[],2,FALSE)</f>
        <v>Sunflower seed</v>
      </c>
      <c r="C124" s="24" t="str">
        <f>VLOOKUP(Prod_Area_data[[#This Row],[MS]],Ref_MS[],2,FALSE)</f>
        <v>Belgium</v>
      </c>
      <c r="D124" s="28" t="s">
        <v>96</v>
      </c>
      <c r="E124" s="28" t="s">
        <v>131</v>
      </c>
      <c r="F124" s="28" t="s">
        <v>36</v>
      </c>
      <c r="G124" s="36">
        <f t="shared" si="4"/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56">
        <v>0</v>
      </c>
      <c r="AF124" s="51">
        <v>0</v>
      </c>
    </row>
    <row r="125" spans="1:32" x14ac:dyDescent="0.25">
      <c r="A125" s="2" t="s">
        <v>28</v>
      </c>
      <c r="B125" s="24" t="str">
        <f>VLOOKUP(Prod_Area_data[[#This Row],[or_product]],Ref_products[],2,FALSE)</f>
        <v>Sunflower seed</v>
      </c>
      <c r="C125" s="24" t="str">
        <f>VLOOKUP(Prod_Area_data[[#This Row],[MS]],Ref_MS[],2,FALSE)</f>
        <v>Bulgaria</v>
      </c>
      <c r="D125" s="28" t="s">
        <v>96</v>
      </c>
      <c r="E125" s="28" t="s">
        <v>132</v>
      </c>
      <c r="F125" s="28" t="s">
        <v>37</v>
      </c>
      <c r="G125" s="36">
        <f t="shared" si="4"/>
        <v>839.46333333333325</v>
      </c>
      <c r="H125" s="36">
        <v>592</v>
      </c>
      <c r="I125" s="36">
        <v>389.7</v>
      </c>
      <c r="J125" s="36">
        <v>471</v>
      </c>
      <c r="K125" s="36">
        <v>659.6</v>
      </c>
      <c r="L125" s="36">
        <v>592.79999999999995</v>
      </c>
      <c r="M125" s="36">
        <v>635</v>
      </c>
      <c r="N125" s="36">
        <v>750.5</v>
      </c>
      <c r="O125" s="36">
        <v>602.4</v>
      </c>
      <c r="P125" s="36">
        <v>721.7</v>
      </c>
      <c r="Q125" s="36">
        <v>683.7</v>
      </c>
      <c r="R125" s="36">
        <v>729.88</v>
      </c>
      <c r="S125" s="36">
        <v>747.13</v>
      </c>
      <c r="T125" s="36">
        <v>780.8</v>
      </c>
      <c r="U125" s="36">
        <v>878.64</v>
      </c>
      <c r="V125" s="36">
        <v>843.64</v>
      </c>
      <c r="W125" s="36">
        <v>810.84</v>
      </c>
      <c r="X125" s="36">
        <v>817.51</v>
      </c>
      <c r="Y125" s="36">
        <v>898.84</v>
      </c>
      <c r="Z125" s="36">
        <v>788.66</v>
      </c>
      <c r="AA125" s="36">
        <v>815.56</v>
      </c>
      <c r="AB125" s="36">
        <v>821.92</v>
      </c>
      <c r="AC125" s="36">
        <v>836.47</v>
      </c>
      <c r="AD125" s="36">
        <v>916.96</v>
      </c>
      <c r="AE125" s="56">
        <v>860</v>
      </c>
      <c r="AF125" s="51">
        <v>867.0739999999987</v>
      </c>
    </row>
    <row r="126" spans="1:32" x14ac:dyDescent="0.25">
      <c r="A126" s="2" t="s">
        <v>28</v>
      </c>
      <c r="B126" s="24" t="str">
        <f>VLOOKUP(Prod_Area_data[[#This Row],[or_product]],Ref_products[],2,FALSE)</f>
        <v>Sunflower seed</v>
      </c>
      <c r="C126" s="24" t="str">
        <f>VLOOKUP(Prod_Area_data[[#This Row],[MS]],Ref_MS[],2,FALSE)</f>
        <v>Czechia</v>
      </c>
      <c r="D126" s="28" t="s">
        <v>96</v>
      </c>
      <c r="E126" s="28" t="s">
        <v>133</v>
      </c>
      <c r="F126" s="28" t="s">
        <v>124</v>
      </c>
      <c r="G126" s="36">
        <f t="shared" si="4"/>
        <v>16.536666666666665</v>
      </c>
      <c r="H126" s="36">
        <v>30.5</v>
      </c>
      <c r="I126" s="36">
        <v>28.5</v>
      </c>
      <c r="J126" s="36">
        <v>24.2</v>
      </c>
      <c r="K126" s="36">
        <v>48.7</v>
      </c>
      <c r="L126" s="36">
        <v>39.4</v>
      </c>
      <c r="M126" s="36">
        <v>39.6</v>
      </c>
      <c r="N126" s="36">
        <v>47.1</v>
      </c>
      <c r="O126" s="36">
        <v>24.4</v>
      </c>
      <c r="P126" s="36">
        <v>24.5</v>
      </c>
      <c r="Q126" s="36">
        <v>25.6</v>
      </c>
      <c r="R126" s="36">
        <v>27.17</v>
      </c>
      <c r="S126" s="36">
        <v>28.55</v>
      </c>
      <c r="T126" s="36">
        <v>24.63</v>
      </c>
      <c r="U126" s="36">
        <v>21.28</v>
      </c>
      <c r="V126" s="36">
        <v>18.61</v>
      </c>
      <c r="W126" s="36">
        <v>15.45</v>
      </c>
      <c r="X126" s="36">
        <v>15.65</v>
      </c>
      <c r="Y126" s="36">
        <v>21.6</v>
      </c>
      <c r="Z126" s="36">
        <v>20.2</v>
      </c>
      <c r="AA126" s="36">
        <v>11.83</v>
      </c>
      <c r="AB126" s="36">
        <v>11.27</v>
      </c>
      <c r="AC126" s="36">
        <v>17.98</v>
      </c>
      <c r="AD126" s="36">
        <v>22.49</v>
      </c>
      <c r="AE126" s="56">
        <v>19.8</v>
      </c>
      <c r="AF126" s="51">
        <v>18.564000000000021</v>
      </c>
    </row>
    <row r="127" spans="1:32" x14ac:dyDescent="0.25">
      <c r="A127" s="2" t="s">
        <v>28</v>
      </c>
      <c r="B127" s="24" t="str">
        <f>VLOOKUP(Prod_Area_data[[#This Row],[or_product]],Ref_products[],2,FALSE)</f>
        <v>Sunflower seed</v>
      </c>
      <c r="C127" s="24" t="str">
        <f>VLOOKUP(Prod_Area_data[[#This Row],[MS]],Ref_MS[],2,FALSE)</f>
        <v>Denmark</v>
      </c>
      <c r="D127" s="28" t="s">
        <v>96</v>
      </c>
      <c r="E127" s="28" t="s">
        <v>134</v>
      </c>
      <c r="F127" s="28" t="s">
        <v>39</v>
      </c>
      <c r="G127" s="36">
        <f t="shared" si="4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56">
        <v>0</v>
      </c>
      <c r="AF127" s="51">
        <v>0</v>
      </c>
    </row>
    <row r="128" spans="1:32" x14ac:dyDescent="0.25">
      <c r="A128" s="2" t="s">
        <v>28</v>
      </c>
      <c r="B128" s="24" t="str">
        <f>VLOOKUP(Prod_Area_data[[#This Row],[or_product]],Ref_products[],2,FALSE)</f>
        <v>Sunflower seed</v>
      </c>
      <c r="C128" s="24" t="str">
        <f>VLOOKUP(Prod_Area_data[[#This Row],[MS]],Ref_MS[],2,FALSE)</f>
        <v>Germany</v>
      </c>
      <c r="D128" s="28" t="s">
        <v>96</v>
      </c>
      <c r="E128" s="28" t="s">
        <v>135</v>
      </c>
      <c r="F128" s="28" t="s">
        <v>40</v>
      </c>
      <c r="G128" s="36">
        <f t="shared" si="4"/>
        <v>44.966666666666669</v>
      </c>
      <c r="H128" s="36">
        <v>25.8</v>
      </c>
      <c r="I128" s="36">
        <v>24.6</v>
      </c>
      <c r="J128" s="36">
        <v>26.1</v>
      </c>
      <c r="K128" s="36">
        <v>37.200000000000003</v>
      </c>
      <c r="L128" s="36">
        <v>31.6</v>
      </c>
      <c r="M128" s="36">
        <v>27.1</v>
      </c>
      <c r="N128" s="36">
        <v>32</v>
      </c>
      <c r="O128" s="36">
        <v>19.2</v>
      </c>
      <c r="P128" s="36">
        <v>24.9</v>
      </c>
      <c r="Q128" s="36">
        <v>23.6</v>
      </c>
      <c r="R128" s="36">
        <v>24.97</v>
      </c>
      <c r="S128" s="36">
        <v>26.8</v>
      </c>
      <c r="T128" s="36">
        <v>26.4</v>
      </c>
      <c r="U128" s="36">
        <v>21.9</v>
      </c>
      <c r="V128" s="36">
        <v>20</v>
      </c>
      <c r="W128" s="36">
        <v>18.399999999999999</v>
      </c>
      <c r="X128" s="36">
        <v>16.7</v>
      </c>
      <c r="Y128" s="36">
        <v>18</v>
      </c>
      <c r="Z128" s="36">
        <v>19.5</v>
      </c>
      <c r="AA128" s="36">
        <v>22.5</v>
      </c>
      <c r="AB128" s="36">
        <v>28.2</v>
      </c>
      <c r="AC128" s="36">
        <v>38.299999999999997</v>
      </c>
      <c r="AD128" s="36">
        <v>85.6</v>
      </c>
      <c r="AE128" s="56">
        <v>68.400000000000006</v>
      </c>
      <c r="AF128" s="51">
        <v>68.479999999999563</v>
      </c>
    </row>
    <row r="129" spans="1:32" x14ac:dyDescent="0.25">
      <c r="A129" s="2" t="s">
        <v>28</v>
      </c>
      <c r="B129" s="24" t="str">
        <f>VLOOKUP(Prod_Area_data[[#This Row],[or_product]],Ref_products[],2,FALSE)</f>
        <v>Sunflower seed</v>
      </c>
      <c r="C129" s="24" t="str">
        <f>VLOOKUP(Prod_Area_data[[#This Row],[MS]],Ref_MS[],2,FALSE)</f>
        <v>Estonia</v>
      </c>
      <c r="D129" s="28" t="s">
        <v>96</v>
      </c>
      <c r="E129" s="28" t="s">
        <v>136</v>
      </c>
      <c r="F129" s="28" t="s">
        <v>41</v>
      </c>
      <c r="G129" s="36">
        <f t="shared" si="4"/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56">
        <v>0</v>
      </c>
      <c r="AF129" s="51">
        <v>0</v>
      </c>
    </row>
    <row r="130" spans="1:32" x14ac:dyDescent="0.25">
      <c r="A130" s="2" t="s">
        <v>28</v>
      </c>
      <c r="B130" s="24" t="str">
        <f>VLOOKUP(Prod_Area_data[[#This Row],[or_product]],Ref_products[],2,FALSE)</f>
        <v>Sunflower seed</v>
      </c>
      <c r="C130" s="24" t="str">
        <f>VLOOKUP(Prod_Area_data[[#This Row],[MS]],Ref_MS[],2,FALSE)</f>
        <v>Ireland</v>
      </c>
      <c r="D130" s="28" t="s">
        <v>96</v>
      </c>
      <c r="E130" s="28" t="s">
        <v>137</v>
      </c>
      <c r="F130" s="28" t="s">
        <v>42</v>
      </c>
      <c r="G130" s="36">
        <f t="shared" ref="G130:G193" si="7">(SUM(AA130:AE130)-MAX(AA130:AE130)-MIN(AA130:AE130))/3</f>
        <v>0.02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0.01</v>
      </c>
      <c r="X130" s="36">
        <v>0</v>
      </c>
      <c r="Y130" s="36">
        <v>0</v>
      </c>
      <c r="Z130" s="36">
        <v>0</v>
      </c>
      <c r="AA130" s="36">
        <v>0.01</v>
      </c>
      <c r="AB130" s="36">
        <v>0.01</v>
      </c>
      <c r="AC130" s="36">
        <v>0.03</v>
      </c>
      <c r="AD130" s="36">
        <v>0.03</v>
      </c>
      <c r="AE130" s="56">
        <v>0.02</v>
      </c>
      <c r="AF130" s="51">
        <v>0</v>
      </c>
    </row>
    <row r="131" spans="1:32" x14ac:dyDescent="0.25">
      <c r="A131" s="2" t="s">
        <v>28</v>
      </c>
      <c r="B131" s="24" t="str">
        <f>VLOOKUP(Prod_Area_data[[#This Row],[or_product]],Ref_products[],2,FALSE)</f>
        <v>Sunflower seed</v>
      </c>
      <c r="C131" s="24" t="str">
        <f>VLOOKUP(Prod_Area_data[[#This Row],[MS]],Ref_MS[],2,FALSE)</f>
        <v>Greece</v>
      </c>
      <c r="D131" s="28" t="s">
        <v>96</v>
      </c>
      <c r="E131" s="28" t="s">
        <v>138</v>
      </c>
      <c r="F131" s="28" t="s">
        <v>43</v>
      </c>
      <c r="G131" s="36">
        <f t="shared" si="7"/>
        <v>93.74666666666667</v>
      </c>
      <c r="H131" s="36">
        <v>17.13</v>
      </c>
      <c r="I131" s="36">
        <v>16.86</v>
      </c>
      <c r="J131" s="36">
        <v>16.239999999999998</v>
      </c>
      <c r="K131" s="36">
        <v>15.55</v>
      </c>
      <c r="L131" s="36">
        <v>14.92</v>
      </c>
      <c r="M131" s="36">
        <v>13.82</v>
      </c>
      <c r="N131" s="36">
        <v>10.17</v>
      </c>
      <c r="O131" s="36">
        <v>14.58</v>
      </c>
      <c r="P131" s="36">
        <v>14.73</v>
      </c>
      <c r="Q131" s="36">
        <v>23.5</v>
      </c>
      <c r="R131" s="36">
        <v>80.64</v>
      </c>
      <c r="S131" s="36">
        <v>98.52</v>
      </c>
      <c r="T131" s="36">
        <v>85.27</v>
      </c>
      <c r="U131" s="36">
        <v>98.46</v>
      </c>
      <c r="V131" s="36">
        <v>87.81</v>
      </c>
      <c r="W131" s="36">
        <v>107.23</v>
      </c>
      <c r="X131" s="36">
        <v>85.1</v>
      </c>
      <c r="Y131" s="36">
        <v>90.61</v>
      </c>
      <c r="Z131" s="36">
        <v>82.5</v>
      </c>
      <c r="AA131" s="36">
        <v>100.72</v>
      </c>
      <c r="AB131" s="36">
        <v>97.71</v>
      </c>
      <c r="AC131" s="36">
        <v>90.57</v>
      </c>
      <c r="AD131" s="36">
        <v>92.96</v>
      </c>
      <c r="AE131" s="56">
        <v>70.489999999999995</v>
      </c>
      <c r="AF131" s="51">
        <v>84.273333333333539</v>
      </c>
    </row>
    <row r="132" spans="1:32" x14ac:dyDescent="0.25">
      <c r="A132" s="2" t="s">
        <v>28</v>
      </c>
      <c r="B132" s="24" t="str">
        <f>VLOOKUP(Prod_Area_data[[#This Row],[or_product]],Ref_products[],2,FALSE)</f>
        <v>Sunflower seed</v>
      </c>
      <c r="C132" s="24" t="str">
        <f>VLOOKUP(Prod_Area_data[[#This Row],[MS]],Ref_MS[],2,FALSE)</f>
        <v>Spain</v>
      </c>
      <c r="D132" s="28" t="s">
        <v>96</v>
      </c>
      <c r="E132" s="28" t="s">
        <v>139</v>
      </c>
      <c r="F132" s="28" t="s">
        <v>44</v>
      </c>
      <c r="G132" s="36">
        <f t="shared" si="7"/>
        <v>697.48666666666668</v>
      </c>
      <c r="H132" s="36">
        <v>838.9</v>
      </c>
      <c r="I132" s="36">
        <v>861.2</v>
      </c>
      <c r="J132" s="36">
        <v>753.6</v>
      </c>
      <c r="K132" s="36">
        <v>786.8</v>
      </c>
      <c r="L132" s="36">
        <v>752.2</v>
      </c>
      <c r="M132" s="36">
        <v>517.29999999999995</v>
      </c>
      <c r="N132" s="36">
        <v>622.5</v>
      </c>
      <c r="O132" s="36">
        <v>600.9</v>
      </c>
      <c r="P132" s="36">
        <v>730.8</v>
      </c>
      <c r="Q132" s="36">
        <v>851.1</v>
      </c>
      <c r="R132" s="36">
        <v>682.52</v>
      </c>
      <c r="S132" s="36">
        <v>862.87</v>
      </c>
      <c r="T132" s="36">
        <v>753.02</v>
      </c>
      <c r="U132" s="36">
        <v>865.56</v>
      </c>
      <c r="V132" s="36">
        <v>783.43</v>
      </c>
      <c r="W132" s="36">
        <v>738.85</v>
      </c>
      <c r="X132" s="36">
        <v>717.67</v>
      </c>
      <c r="Y132" s="36">
        <v>724.63</v>
      </c>
      <c r="Z132" s="36">
        <v>691.28</v>
      </c>
      <c r="AA132" s="36">
        <v>701.77</v>
      </c>
      <c r="AB132" s="36">
        <v>650.04999999999995</v>
      </c>
      <c r="AC132" s="36">
        <v>631.16</v>
      </c>
      <c r="AD132" s="36">
        <v>876.67</v>
      </c>
      <c r="AE132" s="56">
        <v>740.64</v>
      </c>
      <c r="AF132" s="51">
        <v>723.40933333333328</v>
      </c>
    </row>
    <row r="133" spans="1:32" x14ac:dyDescent="0.25">
      <c r="A133" s="2" t="s">
        <v>28</v>
      </c>
      <c r="B133" s="24" t="str">
        <f>VLOOKUP(Prod_Area_data[[#This Row],[or_product]],Ref_products[],2,FALSE)</f>
        <v>Sunflower seed</v>
      </c>
      <c r="C133" s="24" t="str">
        <f>VLOOKUP(Prod_Area_data[[#This Row],[MS]],Ref_MS[],2,FALSE)</f>
        <v>France</v>
      </c>
      <c r="D133" s="28" t="s">
        <v>96</v>
      </c>
      <c r="E133" s="28" t="s">
        <v>141</v>
      </c>
      <c r="F133" s="28" t="s">
        <v>9</v>
      </c>
      <c r="G133" s="36">
        <f t="shared" si="7"/>
        <v>768.9666666666667</v>
      </c>
      <c r="H133" s="36">
        <v>728.6</v>
      </c>
      <c r="I133" s="36">
        <v>707.6</v>
      </c>
      <c r="J133" s="36">
        <v>616</v>
      </c>
      <c r="K133" s="36">
        <v>694.4</v>
      </c>
      <c r="L133" s="36">
        <v>615.9</v>
      </c>
      <c r="M133" s="36">
        <v>646.20000000000005</v>
      </c>
      <c r="N133" s="36">
        <v>644.79999999999995</v>
      </c>
      <c r="O133" s="36">
        <v>518.6</v>
      </c>
      <c r="P133" s="36">
        <v>629.5</v>
      </c>
      <c r="Q133" s="36">
        <v>724.8</v>
      </c>
      <c r="R133" s="36">
        <v>692.27</v>
      </c>
      <c r="S133" s="36">
        <v>740.72</v>
      </c>
      <c r="T133" s="36">
        <v>679.97</v>
      </c>
      <c r="U133" s="36">
        <v>770.85</v>
      </c>
      <c r="V133" s="36">
        <v>657.29</v>
      </c>
      <c r="W133" s="36">
        <v>618.78</v>
      </c>
      <c r="X133" s="36">
        <v>536.96</v>
      </c>
      <c r="Y133" s="36">
        <v>586.23</v>
      </c>
      <c r="Z133" s="36">
        <v>552.07000000000005</v>
      </c>
      <c r="AA133" s="36">
        <v>603.91999999999996</v>
      </c>
      <c r="AB133" s="36">
        <v>777.34</v>
      </c>
      <c r="AC133" s="36">
        <v>698.36</v>
      </c>
      <c r="AD133" s="36">
        <v>870.56</v>
      </c>
      <c r="AE133" s="56">
        <v>831.2</v>
      </c>
      <c r="AF133" s="51">
        <v>831.9320000000007</v>
      </c>
    </row>
    <row r="134" spans="1:32" x14ac:dyDescent="0.25">
      <c r="A134" s="2" t="s">
        <v>28</v>
      </c>
      <c r="B134" s="24" t="str">
        <f>VLOOKUP(Prod_Area_data[[#This Row],[or_product]],Ref_products[],2,FALSE)</f>
        <v>Sunflower seed</v>
      </c>
      <c r="C134" s="24" t="str">
        <f>VLOOKUP(Prod_Area_data[[#This Row],[MS]],Ref_MS[],2,FALSE)</f>
        <v>Croatia</v>
      </c>
      <c r="D134" s="28" t="s">
        <v>96</v>
      </c>
      <c r="E134" s="28" t="s">
        <v>142</v>
      </c>
      <c r="F134" s="28" t="s">
        <v>33</v>
      </c>
      <c r="G134" s="36">
        <f t="shared" si="7"/>
        <v>43.693333333333335</v>
      </c>
      <c r="H134" s="36">
        <v>25.72</v>
      </c>
      <c r="I134" s="36">
        <v>25.34</v>
      </c>
      <c r="J134" s="36">
        <v>26.84</v>
      </c>
      <c r="K134" s="36">
        <v>28.21</v>
      </c>
      <c r="L134" s="36">
        <v>28.33</v>
      </c>
      <c r="M134" s="36">
        <v>49.77</v>
      </c>
      <c r="N134" s="36">
        <v>35.31</v>
      </c>
      <c r="O134" s="36">
        <v>20.62</v>
      </c>
      <c r="P134" s="36">
        <v>38.630000000000003</v>
      </c>
      <c r="Q134" s="36">
        <v>27.37</v>
      </c>
      <c r="R134" s="36">
        <v>26.41</v>
      </c>
      <c r="S134" s="36">
        <v>30.04</v>
      </c>
      <c r="T134" s="36">
        <v>33.53</v>
      </c>
      <c r="U134" s="36">
        <v>40.81</v>
      </c>
      <c r="V134" s="36">
        <v>34.869999999999997</v>
      </c>
      <c r="W134" s="36">
        <v>34.49</v>
      </c>
      <c r="X134" s="36">
        <v>40.25</v>
      </c>
      <c r="Y134" s="36">
        <v>37.15</v>
      </c>
      <c r="Z134" s="36">
        <v>37.130000000000003</v>
      </c>
      <c r="AA134" s="36">
        <v>35.979999999999997</v>
      </c>
      <c r="AB134" s="36">
        <v>39</v>
      </c>
      <c r="AC134" s="36">
        <v>40.97</v>
      </c>
      <c r="AD134" s="36">
        <v>51.11</v>
      </c>
      <c r="AE134" s="56">
        <v>57</v>
      </c>
      <c r="AF134" s="51">
        <v>51.578666666666777</v>
      </c>
    </row>
    <row r="135" spans="1:32" x14ac:dyDescent="0.25">
      <c r="A135" s="2" t="s">
        <v>28</v>
      </c>
      <c r="B135" s="24" t="str">
        <f>VLOOKUP(Prod_Area_data[[#This Row],[or_product]],Ref_products[],2,FALSE)</f>
        <v>Sunflower seed</v>
      </c>
      <c r="C135" s="24" t="str">
        <f>VLOOKUP(Prod_Area_data[[#This Row],[MS]],Ref_MS[],2,FALSE)</f>
        <v>Italy</v>
      </c>
      <c r="D135" s="28" t="s">
        <v>96</v>
      </c>
      <c r="E135" s="28" t="s">
        <v>143</v>
      </c>
      <c r="F135" s="28" t="s">
        <v>45</v>
      </c>
      <c r="G135" s="36">
        <f t="shared" si="7"/>
        <v>119.32333333333332</v>
      </c>
      <c r="H135" s="36">
        <v>216.9</v>
      </c>
      <c r="I135" s="36">
        <v>207.8</v>
      </c>
      <c r="J135" s="36">
        <v>165.6</v>
      </c>
      <c r="K135" s="36">
        <v>150.80000000000001</v>
      </c>
      <c r="L135" s="36">
        <v>124</v>
      </c>
      <c r="M135" s="36">
        <v>129.9</v>
      </c>
      <c r="N135" s="36">
        <v>144.6</v>
      </c>
      <c r="O135" s="36">
        <v>126.5</v>
      </c>
      <c r="P135" s="36">
        <v>114.6</v>
      </c>
      <c r="Q135" s="36">
        <v>123.8</v>
      </c>
      <c r="R135" s="36">
        <v>100.48</v>
      </c>
      <c r="S135" s="36">
        <v>118.07</v>
      </c>
      <c r="T135" s="36">
        <v>111.68</v>
      </c>
      <c r="U135" s="36">
        <v>127.63</v>
      </c>
      <c r="V135" s="36">
        <v>111.35</v>
      </c>
      <c r="W135" s="36">
        <v>114.45</v>
      </c>
      <c r="X135" s="36">
        <v>110.72</v>
      </c>
      <c r="Y135" s="36">
        <v>114.45</v>
      </c>
      <c r="Z135" s="36">
        <v>103.87</v>
      </c>
      <c r="AA135" s="36">
        <v>118.52</v>
      </c>
      <c r="AB135" s="36">
        <v>122.77</v>
      </c>
      <c r="AC135" s="36">
        <v>116.99</v>
      </c>
      <c r="AD135" s="36">
        <v>110.82</v>
      </c>
      <c r="AE135" s="56">
        <v>122.46</v>
      </c>
      <c r="AF135" s="51">
        <v>119.49133333333316</v>
      </c>
    </row>
    <row r="136" spans="1:32" x14ac:dyDescent="0.25">
      <c r="A136" s="2" t="s">
        <v>28</v>
      </c>
      <c r="B136" s="24" t="str">
        <f>VLOOKUP(Prod_Area_data[[#This Row],[or_product]],Ref_products[],2,FALSE)</f>
        <v>Sunflower seed</v>
      </c>
      <c r="C136" s="24" t="str">
        <f>VLOOKUP(Prod_Area_data[[#This Row],[MS]],Ref_MS[],2,FALSE)</f>
        <v>Cyprus</v>
      </c>
      <c r="D136" s="28" t="s">
        <v>96</v>
      </c>
      <c r="E136" s="28" t="s">
        <v>144</v>
      </c>
      <c r="F136" s="28" t="s">
        <v>46</v>
      </c>
      <c r="G136" s="36">
        <f t="shared" si="7"/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56">
        <v>0</v>
      </c>
      <c r="AF136" s="51">
        <v>0</v>
      </c>
    </row>
    <row r="137" spans="1:32" x14ac:dyDescent="0.25">
      <c r="A137" s="2" t="s">
        <v>28</v>
      </c>
      <c r="B137" s="24" t="str">
        <f>VLOOKUP(Prod_Area_data[[#This Row],[or_product]],Ref_products[],2,FALSE)</f>
        <v>Sunflower seed</v>
      </c>
      <c r="C137" s="24" t="str">
        <f>VLOOKUP(Prod_Area_data[[#This Row],[MS]],Ref_MS[],2,FALSE)</f>
        <v>Latvia</v>
      </c>
      <c r="D137" s="28" t="s">
        <v>96</v>
      </c>
      <c r="E137" s="28" t="s">
        <v>145</v>
      </c>
      <c r="F137" s="28" t="s">
        <v>47</v>
      </c>
      <c r="G137" s="36">
        <f t="shared" si="7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56">
        <v>0</v>
      </c>
      <c r="AF137" s="51">
        <v>0</v>
      </c>
    </row>
    <row r="138" spans="1:32" x14ac:dyDescent="0.25">
      <c r="A138" s="2" t="s">
        <v>28</v>
      </c>
      <c r="B138" s="24" t="str">
        <f>VLOOKUP(Prod_Area_data[[#This Row],[or_product]],Ref_products[],2,FALSE)</f>
        <v>Sunflower seed</v>
      </c>
      <c r="C138" s="24" t="str">
        <f>VLOOKUP(Prod_Area_data[[#This Row],[MS]],Ref_MS[],2,FALSE)</f>
        <v>Lithuania</v>
      </c>
      <c r="D138" s="28" t="s">
        <v>96</v>
      </c>
      <c r="E138" s="28" t="s">
        <v>146</v>
      </c>
      <c r="F138" s="28" t="s">
        <v>48</v>
      </c>
      <c r="G138" s="36">
        <f t="shared" si="7"/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56">
        <v>0</v>
      </c>
      <c r="AF138" s="51">
        <v>0</v>
      </c>
    </row>
    <row r="139" spans="1:32" x14ac:dyDescent="0.25">
      <c r="A139" s="2" t="s">
        <v>28</v>
      </c>
      <c r="B139" s="24" t="str">
        <f>VLOOKUP(Prod_Area_data[[#This Row],[or_product]],Ref_products[],2,FALSE)</f>
        <v>Sunflower seed</v>
      </c>
      <c r="C139" s="24" t="str">
        <f>VLOOKUP(Prod_Area_data[[#This Row],[MS]],Ref_MS[],2,FALSE)</f>
        <v>Luxembourg</v>
      </c>
      <c r="D139" s="28" t="s">
        <v>96</v>
      </c>
      <c r="E139" s="28" t="s">
        <v>147</v>
      </c>
      <c r="F139" s="28" t="s">
        <v>49</v>
      </c>
      <c r="G139" s="36">
        <f t="shared" si="7"/>
        <v>0.18000000000000002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0.11</v>
      </c>
      <c r="AC139" s="36">
        <v>0.14000000000000001</v>
      </c>
      <c r="AD139" s="36">
        <v>0.34</v>
      </c>
      <c r="AE139" s="56">
        <v>0.28999999999999998</v>
      </c>
      <c r="AF139" s="51">
        <v>0.28866666666665708</v>
      </c>
    </row>
    <row r="140" spans="1:32" x14ac:dyDescent="0.25">
      <c r="A140" s="2" t="s">
        <v>28</v>
      </c>
      <c r="B140" s="24" t="str">
        <f>VLOOKUP(Prod_Area_data[[#This Row],[or_product]],Ref_products[],2,FALSE)</f>
        <v>Sunflower seed</v>
      </c>
      <c r="C140" s="24" t="str">
        <f>VLOOKUP(Prod_Area_data[[#This Row],[MS]],Ref_MS[],2,FALSE)</f>
        <v>Hungary</v>
      </c>
      <c r="D140" s="28" t="s">
        <v>96</v>
      </c>
      <c r="E140" s="28" t="s">
        <v>148</v>
      </c>
      <c r="F140" s="28" t="s">
        <v>50</v>
      </c>
      <c r="G140" s="36">
        <f t="shared" si="7"/>
        <v>647.87333333333345</v>
      </c>
      <c r="H140" s="36">
        <v>298.8</v>
      </c>
      <c r="I140" s="36">
        <v>320</v>
      </c>
      <c r="J140" s="36">
        <v>418</v>
      </c>
      <c r="K140" s="36">
        <v>511.2</v>
      </c>
      <c r="L140" s="36">
        <v>479.8</v>
      </c>
      <c r="M140" s="36">
        <v>511.1</v>
      </c>
      <c r="N140" s="36">
        <v>534.20000000000005</v>
      </c>
      <c r="O140" s="36">
        <v>512.9</v>
      </c>
      <c r="P140" s="36">
        <v>549.79999999999995</v>
      </c>
      <c r="Q140" s="36">
        <v>535.1</v>
      </c>
      <c r="R140" s="36">
        <v>501.51</v>
      </c>
      <c r="S140" s="36">
        <v>579.54999999999995</v>
      </c>
      <c r="T140" s="36">
        <v>615.1</v>
      </c>
      <c r="U140" s="36">
        <v>596.89</v>
      </c>
      <c r="V140" s="36">
        <v>593.73</v>
      </c>
      <c r="W140" s="36">
        <v>611.64</v>
      </c>
      <c r="X140" s="36">
        <v>629.67999999999995</v>
      </c>
      <c r="Y140" s="36">
        <v>694.54</v>
      </c>
      <c r="Z140" s="36">
        <v>616.95000000000005</v>
      </c>
      <c r="AA140" s="36">
        <v>564.11</v>
      </c>
      <c r="AB140" s="36">
        <v>612.57000000000005</v>
      </c>
      <c r="AC140" s="36">
        <v>654.69000000000005</v>
      </c>
      <c r="AD140" s="36">
        <v>679.6</v>
      </c>
      <c r="AE140" s="56">
        <v>676.36</v>
      </c>
      <c r="AF140" s="51">
        <v>668.24333333333379</v>
      </c>
    </row>
    <row r="141" spans="1:32" x14ac:dyDescent="0.25">
      <c r="A141" s="2" t="s">
        <v>28</v>
      </c>
      <c r="B141" s="24" t="str">
        <f>VLOOKUP(Prod_Area_data[[#This Row],[or_product]],Ref_products[],2,FALSE)</f>
        <v>Sunflower seed</v>
      </c>
      <c r="C141" s="24" t="str">
        <f>VLOOKUP(Prod_Area_data[[#This Row],[MS]],Ref_MS[],2,FALSE)</f>
        <v>Malta</v>
      </c>
      <c r="D141" s="28" t="s">
        <v>96</v>
      </c>
      <c r="E141" s="28" t="s">
        <v>149</v>
      </c>
      <c r="F141" s="28" t="s">
        <v>51</v>
      </c>
      <c r="G141" s="36">
        <f t="shared" si="7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56">
        <v>0</v>
      </c>
      <c r="AF141" s="51">
        <v>0</v>
      </c>
    </row>
    <row r="142" spans="1:32" x14ac:dyDescent="0.25">
      <c r="A142" s="2" t="s">
        <v>28</v>
      </c>
      <c r="B142" s="24" t="str">
        <f>VLOOKUP(Prod_Area_data[[#This Row],[or_product]],Ref_products[],2,FALSE)</f>
        <v>Sunflower seed</v>
      </c>
      <c r="C142" s="24" t="str">
        <f>VLOOKUP(Prod_Area_data[[#This Row],[MS]],Ref_MS[],2,FALSE)</f>
        <v>Netherlands</v>
      </c>
      <c r="D142" s="28" t="s">
        <v>96</v>
      </c>
      <c r="E142" s="28" t="s">
        <v>150</v>
      </c>
      <c r="F142" s="28" t="s">
        <v>52</v>
      </c>
      <c r="G142" s="36">
        <f t="shared" si="7"/>
        <v>0.68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0.4</v>
      </c>
      <c r="N142" s="36">
        <v>0.4</v>
      </c>
      <c r="O142" s="36">
        <v>0</v>
      </c>
      <c r="P142" s="36">
        <v>0.4</v>
      </c>
      <c r="Q142" s="36">
        <v>0.4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0.64</v>
      </c>
      <c r="Y142" s="36">
        <v>0.8</v>
      </c>
      <c r="Z142" s="36">
        <v>0.75</v>
      </c>
      <c r="AA142" s="36">
        <v>0.79</v>
      </c>
      <c r="AB142" s="36">
        <v>0.6</v>
      </c>
      <c r="AC142" s="36">
        <v>0.74</v>
      </c>
      <c r="AD142" s="36">
        <v>0.7</v>
      </c>
      <c r="AE142" s="56">
        <v>0.55000000000000004</v>
      </c>
      <c r="AF142" s="51">
        <v>0.88333333333332575</v>
      </c>
    </row>
    <row r="143" spans="1:32" x14ac:dyDescent="0.25">
      <c r="A143" s="2" t="s">
        <v>28</v>
      </c>
      <c r="B143" s="24" t="str">
        <f>VLOOKUP(Prod_Area_data[[#This Row],[or_product]],Ref_products[],2,FALSE)</f>
        <v>Sunflower seed</v>
      </c>
      <c r="C143" s="24" t="str">
        <f>VLOOKUP(Prod_Area_data[[#This Row],[MS]],Ref_MS[],2,FALSE)</f>
        <v>Austria</v>
      </c>
      <c r="D143" s="28" t="s">
        <v>96</v>
      </c>
      <c r="E143" s="28" t="s">
        <v>151</v>
      </c>
      <c r="F143" s="28" t="s">
        <v>53</v>
      </c>
      <c r="G143" s="36">
        <f t="shared" si="7"/>
        <v>23.946666666666658</v>
      </c>
      <c r="H143" s="36">
        <v>22.3</v>
      </c>
      <c r="I143" s="36">
        <v>20.3</v>
      </c>
      <c r="J143" s="36">
        <v>21.4</v>
      </c>
      <c r="K143" s="36">
        <v>25.7</v>
      </c>
      <c r="L143" s="36">
        <v>29</v>
      </c>
      <c r="M143" s="36">
        <v>30.2</v>
      </c>
      <c r="N143" s="36">
        <v>34.6</v>
      </c>
      <c r="O143" s="36">
        <v>26.4</v>
      </c>
      <c r="P143" s="36">
        <v>26.8</v>
      </c>
      <c r="Q143" s="36">
        <v>25.9</v>
      </c>
      <c r="R143" s="36">
        <v>25.41</v>
      </c>
      <c r="S143" s="36">
        <v>26.05</v>
      </c>
      <c r="T143" s="36">
        <v>23.36</v>
      </c>
      <c r="U143" s="36">
        <v>21.81</v>
      </c>
      <c r="V143" s="36">
        <v>20.54</v>
      </c>
      <c r="W143" s="36">
        <v>19.059999999999999</v>
      </c>
      <c r="X143" s="36">
        <v>18.190000000000001</v>
      </c>
      <c r="Y143" s="36">
        <v>22.02</v>
      </c>
      <c r="Z143" s="36">
        <v>21.5</v>
      </c>
      <c r="AA143" s="36">
        <v>21.25</v>
      </c>
      <c r="AB143" s="36">
        <v>23.48</v>
      </c>
      <c r="AC143" s="36">
        <v>24.68</v>
      </c>
      <c r="AD143" s="36">
        <v>24.29</v>
      </c>
      <c r="AE143" s="56">
        <v>24.07</v>
      </c>
      <c r="AF143" s="51">
        <v>25.406666666666524</v>
      </c>
    </row>
    <row r="144" spans="1:32" x14ac:dyDescent="0.25">
      <c r="A144" s="2" t="s">
        <v>28</v>
      </c>
      <c r="B144" s="24" t="str">
        <f>VLOOKUP(Prod_Area_data[[#This Row],[or_product]],Ref_products[],2,FALSE)</f>
        <v>Sunflower seed</v>
      </c>
      <c r="C144" s="24" t="str">
        <f>VLOOKUP(Prod_Area_data[[#This Row],[MS]],Ref_MS[],2,FALSE)</f>
        <v>Poland</v>
      </c>
      <c r="D144" s="28" t="s">
        <v>96</v>
      </c>
      <c r="E144" s="28" t="s">
        <v>152</v>
      </c>
      <c r="F144" s="28" t="s">
        <v>54</v>
      </c>
      <c r="G144" s="36">
        <f t="shared" si="7"/>
        <v>15.816666666666668</v>
      </c>
      <c r="H144" s="36">
        <v>0.7</v>
      </c>
      <c r="I144" s="36">
        <v>0.8</v>
      </c>
      <c r="J144" s="36">
        <v>0.6</v>
      </c>
      <c r="K144" s="36">
        <v>0.8</v>
      </c>
      <c r="L144" s="36">
        <v>2.8</v>
      </c>
      <c r="M144" s="36">
        <v>4.3</v>
      </c>
      <c r="N144" s="36">
        <v>4.5999999999999996</v>
      </c>
      <c r="O144" s="36">
        <v>3.2</v>
      </c>
      <c r="P144" s="36">
        <v>2.6</v>
      </c>
      <c r="Q144" s="36">
        <v>2.2999999999999998</v>
      </c>
      <c r="R144" s="36">
        <v>3</v>
      </c>
      <c r="S144" s="36">
        <v>2.8</v>
      </c>
      <c r="T144" s="36">
        <v>3.3</v>
      </c>
      <c r="U144" s="36">
        <v>2.6</v>
      </c>
      <c r="V144" s="36">
        <v>1.36</v>
      </c>
      <c r="W144" s="36">
        <v>1.3</v>
      </c>
      <c r="X144" s="36">
        <v>2</v>
      </c>
      <c r="Y144" s="36">
        <v>3.24</v>
      </c>
      <c r="Z144" s="36">
        <v>5.67</v>
      </c>
      <c r="AA144" s="36">
        <v>2</v>
      </c>
      <c r="AB144" s="36">
        <v>7.55</v>
      </c>
      <c r="AC144" s="36">
        <v>14.36</v>
      </c>
      <c r="AD144" s="36">
        <v>26.98</v>
      </c>
      <c r="AE144" s="56">
        <v>25.54</v>
      </c>
      <c r="AF144" s="51">
        <v>24.61466666666638</v>
      </c>
    </row>
    <row r="145" spans="1:32" x14ac:dyDescent="0.25">
      <c r="A145" s="2" t="s">
        <v>28</v>
      </c>
      <c r="B145" s="24" t="str">
        <f>VLOOKUP(Prod_Area_data[[#This Row],[or_product]],Ref_products[],2,FALSE)</f>
        <v>Sunflower seed</v>
      </c>
      <c r="C145" s="24" t="str">
        <f>VLOOKUP(Prod_Area_data[[#This Row],[MS]],Ref_MS[],2,FALSE)</f>
        <v>Portugal</v>
      </c>
      <c r="D145" s="28" t="s">
        <v>96</v>
      </c>
      <c r="E145" s="28" t="s">
        <v>153</v>
      </c>
      <c r="F145" s="28" t="s">
        <v>21</v>
      </c>
      <c r="G145" s="36">
        <f t="shared" si="7"/>
        <v>6.423333333333332</v>
      </c>
      <c r="H145" s="36">
        <v>51.84</v>
      </c>
      <c r="I145" s="36">
        <v>41.52</v>
      </c>
      <c r="J145" s="36">
        <v>37.58</v>
      </c>
      <c r="K145" s="36">
        <v>36.630000000000003</v>
      </c>
      <c r="L145" s="36">
        <v>28.37</v>
      </c>
      <c r="M145" s="36">
        <v>7.07</v>
      </c>
      <c r="N145" s="36">
        <v>7.78</v>
      </c>
      <c r="O145" s="36">
        <v>17.62</v>
      </c>
      <c r="P145" s="36">
        <v>24.38</v>
      </c>
      <c r="Q145" s="36">
        <v>21.35</v>
      </c>
      <c r="R145" s="36">
        <v>14</v>
      </c>
      <c r="S145" s="36">
        <v>22.42</v>
      </c>
      <c r="T145" s="36">
        <v>18.03</v>
      </c>
      <c r="U145" s="36">
        <v>18.09</v>
      </c>
      <c r="V145" s="36">
        <v>15.55</v>
      </c>
      <c r="W145" s="36">
        <v>19.93</v>
      </c>
      <c r="X145" s="36">
        <v>18.21</v>
      </c>
      <c r="Y145" s="36">
        <v>13.46</v>
      </c>
      <c r="Z145" s="36">
        <v>9.49</v>
      </c>
      <c r="AA145" s="36">
        <v>7.32</v>
      </c>
      <c r="AB145" s="36">
        <v>6.36</v>
      </c>
      <c r="AC145" s="36">
        <v>5.59</v>
      </c>
      <c r="AD145" s="36">
        <v>7.67</v>
      </c>
      <c r="AE145" s="56">
        <v>5.25</v>
      </c>
      <c r="AF145" s="51">
        <v>2.0466666666661695</v>
      </c>
    </row>
    <row r="146" spans="1:32" x14ac:dyDescent="0.25">
      <c r="A146" s="2" t="s">
        <v>28</v>
      </c>
      <c r="B146" s="24" t="str">
        <f>VLOOKUP(Prod_Area_data[[#This Row],[or_product]],Ref_products[],2,FALSE)</f>
        <v>Sunflower seed</v>
      </c>
      <c r="C146" s="24" t="str">
        <f>VLOOKUP(Prod_Area_data[[#This Row],[MS]],Ref_MS[],2,FALSE)</f>
        <v>Romania</v>
      </c>
      <c r="D146" s="28" t="s">
        <v>96</v>
      </c>
      <c r="E146" s="28" t="s">
        <v>154</v>
      </c>
      <c r="F146" s="28" t="s">
        <v>55</v>
      </c>
      <c r="G146" s="36">
        <f t="shared" si="7"/>
        <v>1167.5733333333335</v>
      </c>
      <c r="H146" s="36">
        <v>876.81</v>
      </c>
      <c r="I146" s="36">
        <v>800.28</v>
      </c>
      <c r="J146" s="36">
        <v>906.22</v>
      </c>
      <c r="K146" s="36">
        <v>1188.04</v>
      </c>
      <c r="L146" s="36">
        <v>976.96</v>
      </c>
      <c r="M146" s="36">
        <v>970.95</v>
      </c>
      <c r="N146" s="36">
        <v>991.36</v>
      </c>
      <c r="O146" s="36">
        <v>835.92</v>
      </c>
      <c r="P146" s="36">
        <v>813.89</v>
      </c>
      <c r="Q146" s="36">
        <v>766.08</v>
      </c>
      <c r="R146" s="36">
        <v>790.81</v>
      </c>
      <c r="S146" s="36">
        <v>994.98</v>
      </c>
      <c r="T146" s="36">
        <v>1067.05</v>
      </c>
      <c r="U146" s="36">
        <v>1074.58</v>
      </c>
      <c r="V146" s="36">
        <v>1001.02</v>
      </c>
      <c r="W146" s="36">
        <v>1011.53</v>
      </c>
      <c r="X146" s="36">
        <v>1039.82</v>
      </c>
      <c r="Y146" s="36">
        <v>998.42</v>
      </c>
      <c r="Z146" s="36">
        <v>1006.99</v>
      </c>
      <c r="AA146" s="36">
        <v>1282.7</v>
      </c>
      <c r="AB146" s="36">
        <v>1142.8399999999999</v>
      </c>
      <c r="AC146" s="36">
        <v>1123.96</v>
      </c>
      <c r="AD146" s="36">
        <v>1093.27</v>
      </c>
      <c r="AE146" s="56">
        <v>1235.92</v>
      </c>
      <c r="AF146" s="51">
        <v>1220.8453333333309</v>
      </c>
    </row>
    <row r="147" spans="1:32" x14ac:dyDescent="0.25">
      <c r="A147" s="2" t="s">
        <v>28</v>
      </c>
      <c r="B147" s="24" t="str">
        <f>VLOOKUP(Prod_Area_data[[#This Row],[or_product]],Ref_products[],2,FALSE)</f>
        <v>Sunflower seed</v>
      </c>
      <c r="C147" s="24" t="str">
        <f>VLOOKUP(Prod_Area_data[[#This Row],[MS]],Ref_MS[],2,FALSE)</f>
        <v>Slovenia</v>
      </c>
      <c r="D147" s="28" t="s">
        <v>96</v>
      </c>
      <c r="E147" s="28" t="s">
        <v>155</v>
      </c>
      <c r="F147" s="28" t="s">
        <v>56</v>
      </c>
      <c r="G147" s="36">
        <f t="shared" si="7"/>
        <v>0.4499999999999999</v>
      </c>
      <c r="H147" s="36">
        <v>0.02</v>
      </c>
      <c r="I147" s="36">
        <v>0.02</v>
      </c>
      <c r="J147" s="36">
        <v>0.03</v>
      </c>
      <c r="K147" s="36">
        <v>0.11</v>
      </c>
      <c r="L147" s="36">
        <v>0.06</v>
      </c>
      <c r="M147" s="36">
        <v>0.04</v>
      </c>
      <c r="N147" s="36">
        <v>0.16</v>
      </c>
      <c r="O147" s="36">
        <v>0.25</v>
      </c>
      <c r="P147" s="36">
        <v>0.26</v>
      </c>
      <c r="Q147" s="36">
        <v>0.23</v>
      </c>
      <c r="R147" s="36">
        <v>0.2</v>
      </c>
      <c r="S147" s="36">
        <v>0.37</v>
      </c>
      <c r="T147" s="36">
        <v>0.37</v>
      </c>
      <c r="U147" s="36">
        <v>0</v>
      </c>
      <c r="V147" s="36">
        <v>0.25</v>
      </c>
      <c r="W147" s="36">
        <v>0.23</v>
      </c>
      <c r="X147" s="36">
        <v>0.24</v>
      </c>
      <c r="Y147" s="36">
        <v>0.3</v>
      </c>
      <c r="Z147" s="36">
        <v>0.28999999999999998</v>
      </c>
      <c r="AA147" s="36">
        <v>0.33</v>
      </c>
      <c r="AB147" s="36">
        <v>0.35</v>
      </c>
      <c r="AC147" s="36">
        <v>0.42</v>
      </c>
      <c r="AD147" s="36">
        <v>0.57999999999999996</v>
      </c>
      <c r="AE147" s="56">
        <v>0.61</v>
      </c>
      <c r="AF147" s="51">
        <v>0.58599999999999852</v>
      </c>
    </row>
    <row r="148" spans="1:32" x14ac:dyDescent="0.25">
      <c r="A148" s="2" t="s">
        <v>28</v>
      </c>
      <c r="B148" s="24" t="str">
        <f>VLOOKUP(Prod_Area_data[[#This Row],[or_product]],Ref_products[],2,FALSE)</f>
        <v>Sunflower seed</v>
      </c>
      <c r="C148" s="24" t="str">
        <f>VLOOKUP(Prod_Area_data[[#This Row],[MS]],Ref_MS[],2,FALSE)</f>
        <v>Slovakia</v>
      </c>
      <c r="D148" s="28" t="s">
        <v>96</v>
      </c>
      <c r="E148" s="28" t="s">
        <v>156</v>
      </c>
      <c r="F148" s="28" t="s">
        <v>57</v>
      </c>
      <c r="G148" s="36">
        <f t="shared" si="7"/>
        <v>62.269999999999982</v>
      </c>
      <c r="H148" s="36">
        <v>69.8</v>
      </c>
      <c r="I148" s="36">
        <v>63</v>
      </c>
      <c r="J148" s="36">
        <v>63.3</v>
      </c>
      <c r="K148" s="36">
        <v>133.19999999999999</v>
      </c>
      <c r="L148" s="36">
        <v>90.8</v>
      </c>
      <c r="M148" s="36">
        <v>91.8</v>
      </c>
      <c r="N148" s="36">
        <v>109.1</v>
      </c>
      <c r="O148" s="36">
        <v>65.2</v>
      </c>
      <c r="P148" s="36">
        <v>74.900000000000006</v>
      </c>
      <c r="Q148" s="36">
        <v>84</v>
      </c>
      <c r="R148" s="36">
        <v>82.87</v>
      </c>
      <c r="S148" s="36">
        <v>88.7</v>
      </c>
      <c r="T148" s="36">
        <v>90.12</v>
      </c>
      <c r="U148" s="36">
        <v>84.13</v>
      </c>
      <c r="V148" s="36">
        <v>76.59</v>
      </c>
      <c r="W148" s="36">
        <v>75.41</v>
      </c>
      <c r="X148" s="36">
        <v>83.79</v>
      </c>
      <c r="Y148" s="36">
        <v>87.35</v>
      </c>
      <c r="Z148" s="36">
        <v>68.8</v>
      </c>
      <c r="AA148" s="36">
        <v>48.55</v>
      </c>
      <c r="AB148" s="36">
        <v>53.55</v>
      </c>
      <c r="AC148" s="36">
        <v>73.36</v>
      </c>
      <c r="AD148" s="36">
        <v>73.13</v>
      </c>
      <c r="AE148" s="56">
        <v>60.13</v>
      </c>
      <c r="AF148" s="51">
        <v>58.802666666666482</v>
      </c>
    </row>
    <row r="149" spans="1:32" x14ac:dyDescent="0.25">
      <c r="A149" s="2" t="s">
        <v>28</v>
      </c>
      <c r="B149" s="24" t="str">
        <f>VLOOKUP(Prod_Area_data[[#This Row],[or_product]],Ref_products[],2,FALSE)</f>
        <v>Sunflower seed</v>
      </c>
      <c r="C149" s="24" t="str">
        <f>VLOOKUP(Prod_Area_data[[#This Row],[MS]],Ref_MS[],2,FALSE)</f>
        <v>Finland</v>
      </c>
      <c r="D149" s="28" t="s">
        <v>96</v>
      </c>
      <c r="E149" s="28" t="s">
        <v>157</v>
      </c>
      <c r="F149" s="28" t="s">
        <v>58</v>
      </c>
      <c r="G149" s="36">
        <f t="shared" si="7"/>
        <v>0</v>
      </c>
      <c r="H149" s="36">
        <v>0.3</v>
      </c>
      <c r="I149" s="36">
        <v>0.3</v>
      </c>
      <c r="J149" s="36">
        <v>0</v>
      </c>
      <c r="K149" s="36">
        <v>0.2</v>
      </c>
      <c r="L149" s="36">
        <v>0.2</v>
      </c>
      <c r="M149" s="36">
        <v>0.1</v>
      </c>
      <c r="N149" s="36">
        <v>0.1</v>
      </c>
      <c r="O149" s="36">
        <v>0.1</v>
      </c>
      <c r="P149" s="36">
        <v>0.1</v>
      </c>
      <c r="Q149" s="36">
        <v>0.1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56">
        <v>0</v>
      </c>
      <c r="AF149" s="51">
        <v>0</v>
      </c>
    </row>
    <row r="150" spans="1:32" x14ac:dyDescent="0.25">
      <c r="A150" s="2" t="s">
        <v>28</v>
      </c>
      <c r="B150" s="24" t="str">
        <f>VLOOKUP(Prod_Area_data[[#This Row],[or_product]],Ref_products[],2,FALSE)</f>
        <v>Sunflower seed</v>
      </c>
      <c r="C150" s="24" t="str">
        <f>VLOOKUP(Prod_Area_data[[#This Row],[MS]],Ref_MS[],2,FALSE)</f>
        <v>Sweden</v>
      </c>
      <c r="D150" s="28" t="s">
        <v>96</v>
      </c>
      <c r="E150" s="28" t="s">
        <v>158</v>
      </c>
      <c r="F150" s="28" t="s">
        <v>59</v>
      </c>
      <c r="G150" s="36">
        <f t="shared" si="7"/>
        <v>0</v>
      </c>
      <c r="H150" s="36">
        <v>0</v>
      </c>
      <c r="I150" s="36">
        <v>0</v>
      </c>
      <c r="J150" s="36">
        <v>0</v>
      </c>
      <c r="K150" s="36">
        <v>0.1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56">
        <v>0</v>
      </c>
      <c r="AF150" s="51">
        <v>0</v>
      </c>
    </row>
    <row r="151" spans="1:32" x14ac:dyDescent="0.25">
      <c r="A151" s="2" t="s">
        <v>28</v>
      </c>
      <c r="B151" s="24" t="str">
        <f>VLOOKUP(Prod_Area_data[[#This Row],[or_product]],Ref_products[],2,FALSE)</f>
        <v>Sunflower seed</v>
      </c>
      <c r="C151" s="24" t="str">
        <f>VLOOKUP(Prod_Area_data[[#This Row],[MS]],Ref_MS[],2,FALSE)</f>
        <v>United Kingdom</v>
      </c>
      <c r="D151" s="28" t="s">
        <v>96</v>
      </c>
      <c r="E151" s="28" t="s">
        <v>159</v>
      </c>
      <c r="F151" s="28" t="s">
        <v>60</v>
      </c>
      <c r="G151" s="36">
        <f t="shared" si="7"/>
        <v>0</v>
      </c>
      <c r="H151" s="36">
        <v>2</v>
      </c>
      <c r="I151" s="36">
        <v>0.5</v>
      </c>
      <c r="J151" s="36">
        <v>0.8</v>
      </c>
      <c r="K151" s="36">
        <v>0</v>
      </c>
      <c r="L151" s="36">
        <v>1</v>
      </c>
      <c r="M151" s="36">
        <v>1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56">
        <v>0</v>
      </c>
      <c r="AF151" s="51">
        <v>0</v>
      </c>
    </row>
    <row r="152" spans="1:32" x14ac:dyDescent="0.25">
      <c r="A152" s="2" t="s">
        <v>28</v>
      </c>
      <c r="B152" s="24" t="str">
        <f>VLOOKUP(Prod_Area_data[[#This Row],[or_product]],Ref_products[],2,FALSE)</f>
        <v>Linseed</v>
      </c>
      <c r="C152" s="24" t="str">
        <f>VLOOKUP(Prod_Area_data[[#This Row],[MS]],Ref_MS[],2,FALSE)</f>
        <v>EU-27</v>
      </c>
      <c r="D152" s="28" t="s">
        <v>97</v>
      </c>
      <c r="E152" s="28" t="s">
        <v>114</v>
      </c>
      <c r="F152" s="28" t="s">
        <v>115</v>
      </c>
      <c r="G152" s="36">
        <f t="shared" si="7"/>
        <v>50.465111111111106</v>
      </c>
      <c r="H152" s="36">
        <v>163.95000000000002</v>
      </c>
      <c r="I152" s="36">
        <v>78.019999999999982</v>
      </c>
      <c r="J152" s="36">
        <v>42.740000000000009</v>
      </c>
      <c r="K152" s="36">
        <v>50.300000000000011</v>
      </c>
      <c r="L152" s="36">
        <v>46.91</v>
      </c>
      <c r="M152" s="36">
        <v>64.180000000000007</v>
      </c>
      <c r="N152" s="36">
        <v>71.489999999999981</v>
      </c>
      <c r="O152" s="36">
        <v>43.689999999999991</v>
      </c>
      <c r="P152" s="36">
        <v>24.109999999999996</v>
      </c>
      <c r="Q152" s="36">
        <v>43.339999999999989</v>
      </c>
      <c r="R152" s="36">
        <v>60.18</v>
      </c>
      <c r="S152" s="36">
        <v>48.61</v>
      </c>
      <c r="T152" s="36">
        <v>34.730000000000004</v>
      </c>
      <c r="U152" s="36">
        <v>26.749999999999993</v>
      </c>
      <c r="V152" s="36">
        <v>33.760000000000005</v>
      </c>
      <c r="W152" s="36">
        <v>48.390000000000008</v>
      </c>
      <c r="X152" s="36">
        <v>54.349999999999994</v>
      </c>
      <c r="Y152" s="36">
        <v>53.91</v>
      </c>
      <c r="Z152" s="36">
        <v>45.769999999999996</v>
      </c>
      <c r="AA152" s="36">
        <v>39.83</v>
      </c>
      <c r="AB152" s="36">
        <v>50.3</v>
      </c>
      <c r="AC152" s="36">
        <v>62.12</v>
      </c>
      <c r="AD152" s="36">
        <v>51.680000000000014</v>
      </c>
      <c r="AE152" s="56">
        <v>49.415333333333329</v>
      </c>
      <c r="AF152" s="51">
        <v>54.569466666667175</v>
      </c>
    </row>
    <row r="153" spans="1:32" x14ac:dyDescent="0.25">
      <c r="A153" s="2" t="s">
        <v>28</v>
      </c>
      <c r="B153" s="24" t="str">
        <f>VLOOKUP(Prod_Area_data[[#This Row],[or_product]],Ref_products[],2,FALSE)</f>
        <v>Linseed</v>
      </c>
      <c r="C153" s="24" t="str">
        <f>VLOOKUP(Prod_Area_data[[#This Row],[MS]],Ref_MS[],2,FALSE)</f>
        <v>EU-28</v>
      </c>
      <c r="D153" s="28" t="s">
        <v>97</v>
      </c>
      <c r="E153" s="28" t="s">
        <v>34</v>
      </c>
      <c r="F153" s="28" t="s">
        <v>35</v>
      </c>
      <c r="G153" s="36"/>
      <c r="H153" s="36">
        <f>H152+H181</f>
        <v>235.45000000000002</v>
      </c>
      <c r="I153" s="36">
        <f t="shared" ref="I153:AA153" si="8">I152+I181</f>
        <v>108.81999999999998</v>
      </c>
      <c r="J153" s="36">
        <f t="shared" si="8"/>
        <v>54.740000000000009</v>
      </c>
      <c r="K153" s="36">
        <f t="shared" si="8"/>
        <v>82.4</v>
      </c>
      <c r="L153" s="36">
        <f t="shared" si="8"/>
        <v>75.709999999999994</v>
      </c>
      <c r="M153" s="36">
        <f t="shared" si="8"/>
        <v>109.38000000000001</v>
      </c>
      <c r="N153" s="36">
        <f t="shared" si="8"/>
        <v>107.48999999999998</v>
      </c>
      <c r="O153" s="36">
        <f t="shared" si="8"/>
        <v>54.689999999999991</v>
      </c>
      <c r="P153" s="36">
        <f t="shared" si="8"/>
        <v>40.11</v>
      </c>
      <c r="Q153" s="36">
        <f t="shared" si="8"/>
        <v>71.339999999999989</v>
      </c>
      <c r="R153" s="36">
        <f t="shared" si="8"/>
        <v>104.18</v>
      </c>
      <c r="S153" s="36">
        <f t="shared" si="8"/>
        <v>84.61</v>
      </c>
      <c r="T153" s="36">
        <f t="shared" si="8"/>
        <v>70.23</v>
      </c>
      <c r="U153" s="36">
        <f t="shared" si="8"/>
        <v>61.749999999999993</v>
      </c>
      <c r="V153" s="36">
        <f t="shared" si="8"/>
        <v>48.760000000000005</v>
      </c>
      <c r="W153" s="36">
        <f t="shared" si="8"/>
        <v>63.390000000000008</v>
      </c>
      <c r="X153" s="36">
        <f t="shared" si="8"/>
        <v>81.349999999999994</v>
      </c>
      <c r="Y153" s="36">
        <f t="shared" si="8"/>
        <v>79.91</v>
      </c>
      <c r="Z153" s="36">
        <f t="shared" si="8"/>
        <v>70.77</v>
      </c>
      <c r="AA153" s="36">
        <f t="shared" si="8"/>
        <v>54.83</v>
      </c>
      <c r="AB153" s="36"/>
      <c r="AC153" s="51"/>
      <c r="AD153" s="54"/>
      <c r="AE153" s="56"/>
      <c r="AF153" s="51"/>
    </row>
    <row r="154" spans="1:32" x14ac:dyDescent="0.25">
      <c r="A154" s="2" t="s">
        <v>28</v>
      </c>
      <c r="B154" s="24" t="str">
        <f>VLOOKUP(Prod_Area_data[[#This Row],[or_product]],Ref_products[],2,FALSE)</f>
        <v>Linseed</v>
      </c>
      <c r="C154" s="24" t="str">
        <f>VLOOKUP(Prod_Area_data[[#This Row],[MS]],Ref_MS[],2,FALSE)</f>
        <v>Belgium</v>
      </c>
      <c r="D154" s="28" t="s">
        <v>97</v>
      </c>
      <c r="E154" s="28" t="s">
        <v>131</v>
      </c>
      <c r="F154" s="28" t="s">
        <v>36</v>
      </c>
      <c r="G154" s="36">
        <f t="shared" si="7"/>
        <v>9.888888888888904E-2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9.6999999999999993</v>
      </c>
      <c r="R154" s="36">
        <v>0</v>
      </c>
      <c r="S154" s="36">
        <v>0.01</v>
      </c>
      <c r="T154" s="36">
        <v>0</v>
      </c>
      <c r="U154" s="36">
        <v>0</v>
      </c>
      <c r="V154" s="36">
        <v>0.06</v>
      </c>
      <c r="W154" s="36">
        <v>0.08</v>
      </c>
      <c r="X154" s="36">
        <v>0.12</v>
      </c>
      <c r="Y154" s="36">
        <v>0.08</v>
      </c>
      <c r="Z154" s="36">
        <v>0.09</v>
      </c>
      <c r="AA154" s="36">
        <v>0.06</v>
      </c>
      <c r="AB154" s="36">
        <v>0.11</v>
      </c>
      <c r="AC154" s="36">
        <v>0.13</v>
      </c>
      <c r="AD154" s="36">
        <v>7.0000000000000007E-2</v>
      </c>
      <c r="AE154" s="56">
        <v>0.11666666666666714</v>
      </c>
      <c r="AF154" s="51">
        <v>0.11000000000000032</v>
      </c>
    </row>
    <row r="155" spans="1:32" x14ac:dyDescent="0.25">
      <c r="A155" s="2" t="s">
        <v>28</v>
      </c>
      <c r="B155" s="24" t="str">
        <f>VLOOKUP(Prod_Area_data[[#This Row],[or_product]],Ref_products[],2,FALSE)</f>
        <v>Linseed</v>
      </c>
      <c r="C155" s="24" t="str">
        <f>VLOOKUP(Prod_Area_data[[#This Row],[MS]],Ref_MS[],2,FALSE)</f>
        <v>Bulgaria</v>
      </c>
      <c r="D155" s="28" t="s">
        <v>97</v>
      </c>
      <c r="E155" s="28" t="s">
        <v>132</v>
      </c>
      <c r="F155" s="28" t="s">
        <v>37</v>
      </c>
      <c r="G155" s="36">
        <f t="shared" si="7"/>
        <v>0.54333333333333333</v>
      </c>
      <c r="H155" s="36">
        <v>0</v>
      </c>
      <c r="I155" s="36">
        <v>0</v>
      </c>
      <c r="J155" s="36">
        <v>0</v>
      </c>
      <c r="K155" s="36">
        <v>0.2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0.12</v>
      </c>
      <c r="X155" s="36">
        <v>0</v>
      </c>
      <c r="Y155" s="36">
        <v>0.15</v>
      </c>
      <c r="Z155" s="36">
        <v>0.1</v>
      </c>
      <c r="AA155" s="36">
        <v>0</v>
      </c>
      <c r="AB155" s="36">
        <v>0</v>
      </c>
      <c r="AC155" s="36">
        <v>0.63</v>
      </c>
      <c r="AD155" s="36">
        <v>1.08</v>
      </c>
      <c r="AE155" s="56">
        <v>1</v>
      </c>
      <c r="AF155" s="51">
        <v>0.91866666666666674</v>
      </c>
    </row>
    <row r="156" spans="1:32" x14ac:dyDescent="0.25">
      <c r="A156" s="2" t="s">
        <v>28</v>
      </c>
      <c r="B156" s="24" t="str">
        <f>VLOOKUP(Prod_Area_data[[#This Row],[or_product]],Ref_products[],2,FALSE)</f>
        <v>Linseed</v>
      </c>
      <c r="C156" s="24" t="str">
        <f>VLOOKUP(Prod_Area_data[[#This Row],[MS]],Ref_MS[],2,FALSE)</f>
        <v>Czechia</v>
      </c>
      <c r="D156" s="28" t="s">
        <v>97</v>
      </c>
      <c r="E156" s="28" t="s">
        <v>133</v>
      </c>
      <c r="F156" s="28" t="s">
        <v>124</v>
      </c>
      <c r="G156" s="36">
        <f t="shared" si="7"/>
        <v>1.5733333333333335</v>
      </c>
      <c r="H156" s="36">
        <v>3</v>
      </c>
      <c r="I156" s="36">
        <v>3</v>
      </c>
      <c r="J156" s="36">
        <v>2.4</v>
      </c>
      <c r="K156" s="36">
        <v>5.35</v>
      </c>
      <c r="L156" s="36">
        <v>2.2000000000000002</v>
      </c>
      <c r="M156" s="36">
        <v>7.3</v>
      </c>
      <c r="N156" s="36">
        <v>7.9</v>
      </c>
      <c r="O156" s="36">
        <v>2.6</v>
      </c>
      <c r="P156" s="36">
        <v>1.2</v>
      </c>
      <c r="Q156" s="36">
        <v>2.6</v>
      </c>
      <c r="R156" s="36">
        <v>4.09</v>
      </c>
      <c r="S156" s="36">
        <v>2.48</v>
      </c>
      <c r="T156" s="36">
        <v>1.68</v>
      </c>
      <c r="U156" s="36">
        <v>1.51</v>
      </c>
      <c r="V156" s="36">
        <v>1.81</v>
      </c>
      <c r="W156" s="36">
        <v>1.6</v>
      </c>
      <c r="X156" s="36">
        <v>1.48</v>
      </c>
      <c r="Y156" s="36">
        <v>1.72</v>
      </c>
      <c r="Z156" s="36">
        <v>1.26</v>
      </c>
      <c r="AA156" s="36">
        <v>1.08</v>
      </c>
      <c r="AB156" s="36">
        <v>1.29</v>
      </c>
      <c r="AC156" s="36">
        <v>1.83</v>
      </c>
      <c r="AD156" s="36">
        <v>1.93</v>
      </c>
      <c r="AE156" s="56">
        <v>1.6</v>
      </c>
      <c r="AF156" s="51">
        <v>1.583333333333333</v>
      </c>
    </row>
    <row r="157" spans="1:32" x14ac:dyDescent="0.25">
      <c r="A157" s="2" t="s">
        <v>28</v>
      </c>
      <c r="B157" s="24" t="str">
        <f>VLOOKUP(Prod_Area_data[[#This Row],[or_product]],Ref_products[],2,FALSE)</f>
        <v>Linseed</v>
      </c>
      <c r="C157" s="24" t="str">
        <f>VLOOKUP(Prod_Area_data[[#This Row],[MS]],Ref_MS[],2,FALSE)</f>
        <v>Denmark</v>
      </c>
      <c r="D157" s="28" t="s">
        <v>97</v>
      </c>
      <c r="E157" s="28" t="s">
        <v>134</v>
      </c>
      <c r="F157" s="28" t="s">
        <v>39</v>
      </c>
      <c r="G157" s="36">
        <f t="shared" si="7"/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56">
        <v>0</v>
      </c>
      <c r="AF157" s="51">
        <v>0</v>
      </c>
    </row>
    <row r="158" spans="1:32" x14ac:dyDescent="0.25">
      <c r="A158" s="2" t="s">
        <v>28</v>
      </c>
      <c r="B158" s="24" t="str">
        <f>VLOOKUP(Prod_Area_data[[#This Row],[or_product]],Ref_products[],2,FALSE)</f>
        <v>Linseed</v>
      </c>
      <c r="C158" s="24" t="str">
        <f>VLOOKUP(Prod_Area_data[[#This Row],[MS]],Ref_MS[],2,FALSE)</f>
        <v>Germany</v>
      </c>
      <c r="D158" s="28" t="s">
        <v>97</v>
      </c>
      <c r="E158" s="28" t="s">
        <v>135</v>
      </c>
      <c r="F158" s="28" t="s">
        <v>40</v>
      </c>
      <c r="G158" s="36">
        <f t="shared" si="7"/>
        <v>4.3333333333333339</v>
      </c>
      <c r="H158" s="36">
        <v>102.5</v>
      </c>
      <c r="I158" s="36">
        <v>33</v>
      </c>
      <c r="J158" s="36">
        <v>10.3</v>
      </c>
      <c r="K158" s="36">
        <v>16.2</v>
      </c>
      <c r="L158" s="36">
        <v>12.9</v>
      </c>
      <c r="M158" s="36">
        <v>14.4</v>
      </c>
      <c r="N158" s="36">
        <v>13.7</v>
      </c>
      <c r="O158" s="36">
        <v>6.1</v>
      </c>
      <c r="P158" s="36">
        <v>4.2</v>
      </c>
      <c r="Q158" s="36">
        <v>4.0999999999999996</v>
      </c>
      <c r="R158" s="36">
        <v>6.86</v>
      </c>
      <c r="S158" s="36">
        <v>4.5999999999999996</v>
      </c>
      <c r="T158" s="36">
        <v>4.2</v>
      </c>
      <c r="U158" s="36">
        <v>3.7</v>
      </c>
      <c r="V158" s="36">
        <v>4.2</v>
      </c>
      <c r="W158" s="36">
        <v>5</v>
      </c>
      <c r="X158" s="36">
        <v>4.2</v>
      </c>
      <c r="Y158" s="36">
        <v>4.5999999999999996</v>
      </c>
      <c r="Z158" s="36">
        <v>3.8</v>
      </c>
      <c r="AA158" s="36">
        <v>3.4</v>
      </c>
      <c r="AB158" s="36">
        <v>3.9</v>
      </c>
      <c r="AC158" s="36">
        <v>5.2</v>
      </c>
      <c r="AD158" s="36">
        <v>5.0999999999999996</v>
      </c>
      <c r="AE158" s="56">
        <v>4</v>
      </c>
      <c r="AF158" s="51">
        <v>4.3866666666666667</v>
      </c>
    </row>
    <row r="159" spans="1:32" x14ac:dyDescent="0.25">
      <c r="A159" s="2" t="s">
        <v>28</v>
      </c>
      <c r="B159" s="24" t="str">
        <f>VLOOKUP(Prod_Area_data[[#This Row],[or_product]],Ref_products[],2,FALSE)</f>
        <v>Linseed</v>
      </c>
      <c r="C159" s="24" t="str">
        <f>VLOOKUP(Prod_Area_data[[#This Row],[MS]],Ref_MS[],2,FALSE)</f>
        <v>Estonia</v>
      </c>
      <c r="D159" s="28" t="s">
        <v>97</v>
      </c>
      <c r="E159" s="28" t="s">
        <v>136</v>
      </c>
      <c r="F159" s="28" t="s">
        <v>41</v>
      </c>
      <c r="G159" s="36">
        <f t="shared" si="7"/>
        <v>0.10622222222222251</v>
      </c>
      <c r="H159" s="36">
        <v>0.1</v>
      </c>
      <c r="I159" s="36">
        <v>0.1</v>
      </c>
      <c r="J159" s="36">
        <v>0.1</v>
      </c>
      <c r="K159" s="36">
        <v>0.1</v>
      </c>
      <c r="L159" s="36">
        <v>0.1</v>
      </c>
      <c r="M159" s="36">
        <v>0.2</v>
      </c>
      <c r="N159" s="36">
        <v>0.2</v>
      </c>
      <c r="O159" s="36">
        <v>0.1</v>
      </c>
      <c r="P159" s="36">
        <v>0.2</v>
      </c>
      <c r="Q159" s="36">
        <v>0.2</v>
      </c>
      <c r="R159" s="36">
        <v>0.2</v>
      </c>
      <c r="S159" s="36">
        <v>0.1</v>
      </c>
      <c r="T159" s="36">
        <v>0.1</v>
      </c>
      <c r="U159" s="36">
        <v>0.1</v>
      </c>
      <c r="V159" s="36">
        <v>0</v>
      </c>
      <c r="W159" s="36">
        <v>0.1</v>
      </c>
      <c r="X159" s="36">
        <v>0.12</v>
      </c>
      <c r="Y159" s="36">
        <v>0.08</v>
      </c>
      <c r="Z159" s="36">
        <v>0.05</v>
      </c>
      <c r="AA159" s="36">
        <v>0.05</v>
      </c>
      <c r="AB159" s="36">
        <v>7.0000000000000007E-2</v>
      </c>
      <c r="AC159" s="36">
        <v>0.2</v>
      </c>
      <c r="AD159" s="36">
        <v>0.12</v>
      </c>
      <c r="AE159" s="56">
        <v>0.1286666666666676</v>
      </c>
      <c r="AF159" s="51">
        <v>0.14746666666666641</v>
      </c>
    </row>
    <row r="160" spans="1:32" x14ac:dyDescent="0.25">
      <c r="A160" s="2" t="s">
        <v>28</v>
      </c>
      <c r="B160" s="24" t="str">
        <f>VLOOKUP(Prod_Area_data[[#This Row],[or_product]],Ref_products[],2,FALSE)</f>
        <v>Linseed</v>
      </c>
      <c r="C160" s="24" t="str">
        <f>VLOOKUP(Prod_Area_data[[#This Row],[MS]],Ref_MS[],2,FALSE)</f>
        <v>Ireland</v>
      </c>
      <c r="D160" s="28" t="s">
        <v>97</v>
      </c>
      <c r="E160" s="28" t="s">
        <v>137</v>
      </c>
      <c r="F160" s="28" t="s">
        <v>42</v>
      </c>
      <c r="G160" s="36">
        <f t="shared" si="7"/>
        <v>3.3333333333333326E-2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0.02</v>
      </c>
      <c r="X160" s="36">
        <v>0.03</v>
      </c>
      <c r="Y160" s="36">
        <v>0.01</v>
      </c>
      <c r="Z160" s="36">
        <v>0</v>
      </c>
      <c r="AA160" s="36">
        <v>0.05</v>
      </c>
      <c r="AB160" s="36">
        <v>0.03</v>
      </c>
      <c r="AC160" s="36">
        <v>0.04</v>
      </c>
      <c r="AD160" s="36">
        <v>0.03</v>
      </c>
      <c r="AE160" s="56">
        <v>0.02</v>
      </c>
      <c r="AF160" s="51">
        <v>0</v>
      </c>
    </row>
    <row r="161" spans="1:32" x14ac:dyDescent="0.25">
      <c r="A161" s="2" t="s">
        <v>28</v>
      </c>
      <c r="B161" s="24" t="str">
        <f>VLOOKUP(Prod_Area_data[[#This Row],[or_product]],Ref_products[],2,FALSE)</f>
        <v>Linseed</v>
      </c>
      <c r="C161" s="24" t="str">
        <f>VLOOKUP(Prod_Area_data[[#This Row],[MS]],Ref_MS[],2,FALSE)</f>
        <v>Greece</v>
      </c>
      <c r="D161" s="28" t="s">
        <v>97</v>
      </c>
      <c r="E161" s="28" t="s">
        <v>138</v>
      </c>
      <c r="F161" s="28" t="s">
        <v>43</v>
      </c>
      <c r="G161" s="36">
        <f t="shared" si="7"/>
        <v>4.6666666666666669E-2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0.06</v>
      </c>
      <c r="V161" s="36">
        <v>0.01</v>
      </c>
      <c r="W161" s="36">
        <v>0.02</v>
      </c>
      <c r="X161" s="36">
        <v>0.02</v>
      </c>
      <c r="Y161" s="36">
        <v>0.04</v>
      </c>
      <c r="Z161" s="36">
        <v>0.04</v>
      </c>
      <c r="AA161" s="36">
        <v>0.04</v>
      </c>
      <c r="AB161" s="36">
        <v>0.03</v>
      </c>
      <c r="AC161" s="36">
        <v>0.04</v>
      </c>
      <c r="AD161" s="36">
        <v>0.06</v>
      </c>
      <c r="AE161" s="56">
        <v>7.0000000000000007E-2</v>
      </c>
      <c r="AF161" s="51">
        <v>0</v>
      </c>
    </row>
    <row r="162" spans="1:32" x14ac:dyDescent="0.25">
      <c r="A162" s="2" t="s">
        <v>28</v>
      </c>
      <c r="B162" s="24" t="str">
        <f>VLOOKUP(Prod_Area_data[[#This Row],[or_product]],Ref_products[],2,FALSE)</f>
        <v>Linseed</v>
      </c>
      <c r="C162" s="24" t="str">
        <f>VLOOKUP(Prod_Area_data[[#This Row],[MS]],Ref_MS[],2,FALSE)</f>
        <v>Spain</v>
      </c>
      <c r="D162" s="28" t="s">
        <v>97</v>
      </c>
      <c r="E162" s="28" t="s">
        <v>139</v>
      </c>
      <c r="F162" s="28" t="s">
        <v>44</v>
      </c>
      <c r="G162" s="36">
        <f t="shared" si="7"/>
        <v>0.43</v>
      </c>
      <c r="H162" s="36">
        <v>20.5</v>
      </c>
      <c r="I162" s="36">
        <v>11.1</v>
      </c>
      <c r="J162" s="36">
        <v>3.3</v>
      </c>
      <c r="K162" s="36">
        <v>1.7</v>
      </c>
      <c r="L162" s="36">
        <v>0.7</v>
      </c>
      <c r="M162" s="36">
        <v>0.7</v>
      </c>
      <c r="N162" s="36">
        <v>0.2</v>
      </c>
      <c r="O162" s="36">
        <v>0.2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0.01</v>
      </c>
      <c r="V162" s="36">
        <v>0.05</v>
      </c>
      <c r="W162" s="36">
        <v>0.05</v>
      </c>
      <c r="X162" s="36">
        <v>0.02</v>
      </c>
      <c r="Y162" s="36">
        <v>0.01</v>
      </c>
      <c r="Z162" s="36">
        <v>0</v>
      </c>
      <c r="AA162" s="36">
        <v>0.02</v>
      </c>
      <c r="AB162" s="36">
        <v>0.05</v>
      </c>
      <c r="AC162" s="36">
        <v>0.34</v>
      </c>
      <c r="AD162" s="36">
        <v>0.9</v>
      </c>
      <c r="AE162" s="56">
        <v>0.9</v>
      </c>
      <c r="AF162" s="51">
        <v>0.74533333333332052</v>
      </c>
    </row>
    <row r="163" spans="1:32" x14ac:dyDescent="0.25">
      <c r="A163" s="2" t="s">
        <v>28</v>
      </c>
      <c r="B163" s="24" t="str">
        <f>VLOOKUP(Prod_Area_data[[#This Row],[or_product]],Ref_products[],2,FALSE)</f>
        <v>Linseed</v>
      </c>
      <c r="C163" s="24" t="str">
        <f>VLOOKUP(Prod_Area_data[[#This Row],[MS]],Ref_MS[],2,FALSE)</f>
        <v>France</v>
      </c>
      <c r="D163" s="28" t="s">
        <v>97</v>
      </c>
      <c r="E163" s="28" t="s">
        <v>141</v>
      </c>
      <c r="F163" s="28" t="s">
        <v>9</v>
      </c>
      <c r="G163" s="36">
        <f t="shared" si="7"/>
        <v>29.23</v>
      </c>
      <c r="H163" s="36">
        <v>16.2</v>
      </c>
      <c r="I163" s="36">
        <v>11.2</v>
      </c>
      <c r="J163" s="36">
        <v>7.8</v>
      </c>
      <c r="K163" s="36">
        <v>5.6</v>
      </c>
      <c r="L163" s="36">
        <v>6.2</v>
      </c>
      <c r="M163" s="36">
        <v>11.8</v>
      </c>
      <c r="N163" s="36">
        <v>20.3</v>
      </c>
      <c r="O163" s="36">
        <v>16.399999999999999</v>
      </c>
      <c r="P163" s="36">
        <v>7.1</v>
      </c>
      <c r="Q163" s="36">
        <v>9.6</v>
      </c>
      <c r="R163" s="36">
        <v>18.12</v>
      </c>
      <c r="S163" s="36">
        <v>16.350000000000001</v>
      </c>
      <c r="T163" s="36">
        <v>12.08</v>
      </c>
      <c r="U163" s="36">
        <v>8.51</v>
      </c>
      <c r="V163" s="36">
        <v>12.08</v>
      </c>
      <c r="W163" s="36">
        <v>22.31</v>
      </c>
      <c r="X163" s="36">
        <v>24.95</v>
      </c>
      <c r="Y163" s="36">
        <v>29.12</v>
      </c>
      <c r="Z163" s="36">
        <v>24.76</v>
      </c>
      <c r="AA163" s="36">
        <v>21.84</v>
      </c>
      <c r="AB163" s="36">
        <v>32.049999999999997</v>
      </c>
      <c r="AC163" s="36">
        <v>37.5</v>
      </c>
      <c r="AD163" s="36">
        <v>28.91</v>
      </c>
      <c r="AE163" s="56">
        <v>26.73</v>
      </c>
      <c r="AF163" s="51">
        <v>34.2473333333337</v>
      </c>
    </row>
    <row r="164" spans="1:32" x14ac:dyDescent="0.25">
      <c r="A164" s="2" t="s">
        <v>28</v>
      </c>
      <c r="B164" s="24" t="str">
        <f>VLOOKUP(Prod_Area_data[[#This Row],[or_product]],Ref_products[],2,FALSE)</f>
        <v>Linseed</v>
      </c>
      <c r="C164" s="24" t="str">
        <f>VLOOKUP(Prod_Area_data[[#This Row],[MS]],Ref_MS[],2,FALSE)</f>
        <v>Croatia</v>
      </c>
      <c r="D164" s="28" t="s">
        <v>97</v>
      </c>
      <c r="E164" s="28" t="s">
        <v>142</v>
      </c>
      <c r="F164" s="28" t="s">
        <v>33</v>
      </c>
      <c r="G164" s="36">
        <f t="shared" si="7"/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56">
        <v>0</v>
      </c>
      <c r="AF164" s="51">
        <v>0</v>
      </c>
    </row>
    <row r="165" spans="1:32" x14ac:dyDescent="0.25">
      <c r="A165" s="2" t="s">
        <v>28</v>
      </c>
      <c r="B165" s="24" t="str">
        <f>VLOOKUP(Prod_Area_data[[#This Row],[or_product]],Ref_products[],2,FALSE)</f>
        <v>Linseed</v>
      </c>
      <c r="C165" s="24" t="str">
        <f>VLOOKUP(Prod_Area_data[[#This Row],[MS]],Ref_MS[],2,FALSE)</f>
        <v>Italy</v>
      </c>
      <c r="D165" s="28" t="s">
        <v>97</v>
      </c>
      <c r="E165" s="28" t="s">
        <v>143</v>
      </c>
      <c r="F165" s="28" t="s">
        <v>45</v>
      </c>
      <c r="G165" s="36">
        <f t="shared" si="7"/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56">
        <v>0</v>
      </c>
      <c r="AF165" s="51">
        <v>0</v>
      </c>
    </row>
    <row r="166" spans="1:32" x14ac:dyDescent="0.25">
      <c r="A166" s="2" t="s">
        <v>28</v>
      </c>
      <c r="B166" s="24" t="str">
        <f>VLOOKUP(Prod_Area_data[[#This Row],[or_product]],Ref_products[],2,FALSE)</f>
        <v>Linseed</v>
      </c>
      <c r="C166" s="24" t="str">
        <f>VLOOKUP(Prod_Area_data[[#This Row],[MS]],Ref_MS[],2,FALSE)</f>
        <v>Cyprus</v>
      </c>
      <c r="D166" s="28" t="s">
        <v>97</v>
      </c>
      <c r="E166" s="28" t="s">
        <v>144</v>
      </c>
      <c r="F166" s="28" t="s">
        <v>46</v>
      </c>
      <c r="G166" s="36">
        <f t="shared" si="7"/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56">
        <v>0</v>
      </c>
      <c r="AF166" s="51">
        <v>0</v>
      </c>
    </row>
    <row r="167" spans="1:32" x14ac:dyDescent="0.25">
      <c r="A167" s="2" t="s">
        <v>28</v>
      </c>
      <c r="B167" s="24" t="str">
        <f>VLOOKUP(Prod_Area_data[[#This Row],[or_product]],Ref_products[],2,FALSE)</f>
        <v>Linseed</v>
      </c>
      <c r="C167" s="24" t="str">
        <f>VLOOKUP(Prod_Area_data[[#This Row],[MS]],Ref_MS[],2,FALSE)</f>
        <v>Latvia</v>
      </c>
      <c r="D167" s="28" t="s">
        <v>97</v>
      </c>
      <c r="E167" s="28" t="s">
        <v>145</v>
      </c>
      <c r="F167" s="28" t="s">
        <v>47</v>
      </c>
      <c r="G167" s="36">
        <f t="shared" si="7"/>
        <v>0.13333333333333333</v>
      </c>
      <c r="H167" s="36">
        <v>0.3</v>
      </c>
      <c r="I167" s="36">
        <v>0.4</v>
      </c>
      <c r="J167" s="36">
        <v>1.6</v>
      </c>
      <c r="K167" s="36">
        <v>1.8</v>
      </c>
      <c r="L167" s="36">
        <v>2.1</v>
      </c>
      <c r="M167" s="36">
        <v>1.6</v>
      </c>
      <c r="N167" s="36">
        <v>0.6</v>
      </c>
      <c r="O167" s="36">
        <v>0.5</v>
      </c>
      <c r="P167" s="36">
        <v>0.2</v>
      </c>
      <c r="Q167" s="36">
        <v>0.2</v>
      </c>
      <c r="R167" s="36">
        <v>0.8</v>
      </c>
      <c r="S167" s="36">
        <v>1.3</v>
      </c>
      <c r="T167" s="36">
        <v>0.3</v>
      </c>
      <c r="U167" s="36">
        <v>0.1</v>
      </c>
      <c r="V167" s="36">
        <v>0.4</v>
      </c>
      <c r="W167" s="36">
        <v>0.3</v>
      </c>
      <c r="X167" s="36">
        <v>0.1</v>
      </c>
      <c r="Y167" s="36">
        <v>0.3</v>
      </c>
      <c r="Z167" s="36">
        <v>0.1</v>
      </c>
      <c r="AA167" s="36">
        <v>0.1</v>
      </c>
      <c r="AB167" s="36">
        <v>0.1</v>
      </c>
      <c r="AC167" s="36">
        <v>0.1</v>
      </c>
      <c r="AD167" s="36">
        <v>0.2</v>
      </c>
      <c r="AE167" s="56">
        <v>0.3</v>
      </c>
      <c r="AF167" s="51">
        <v>0.12666666666666515</v>
      </c>
    </row>
    <row r="168" spans="1:32" x14ac:dyDescent="0.25">
      <c r="A168" s="2" t="s">
        <v>28</v>
      </c>
      <c r="B168" s="24" t="str">
        <f>VLOOKUP(Prod_Area_data[[#This Row],[or_product]],Ref_products[],2,FALSE)</f>
        <v>Linseed</v>
      </c>
      <c r="C168" s="24" t="str">
        <f>VLOOKUP(Prod_Area_data[[#This Row],[MS]],Ref_MS[],2,FALSE)</f>
        <v>Lithuania</v>
      </c>
      <c r="D168" s="28" t="s">
        <v>97</v>
      </c>
      <c r="E168" s="28" t="s">
        <v>146</v>
      </c>
      <c r="F168" s="28" t="s">
        <v>48</v>
      </c>
      <c r="G168" s="36">
        <f t="shared" si="7"/>
        <v>0.77666666666666684</v>
      </c>
      <c r="H168" s="36">
        <v>0</v>
      </c>
      <c r="I168" s="36">
        <v>0</v>
      </c>
      <c r="J168" s="36">
        <v>0.2</v>
      </c>
      <c r="K168" s="36">
        <v>0.5</v>
      </c>
      <c r="L168" s="36">
        <v>0.2</v>
      </c>
      <c r="M168" s="36">
        <v>0.6</v>
      </c>
      <c r="N168" s="36">
        <v>0.9</v>
      </c>
      <c r="O168" s="36">
        <v>0.3</v>
      </c>
      <c r="P168" s="36">
        <v>0.1</v>
      </c>
      <c r="Q168" s="36">
        <v>0.2</v>
      </c>
      <c r="R168" s="36">
        <v>0.4</v>
      </c>
      <c r="S168" s="36">
        <v>0.5</v>
      </c>
      <c r="T168" s="36">
        <v>0.3</v>
      </c>
      <c r="U168" s="36">
        <v>0.2</v>
      </c>
      <c r="V168" s="36">
        <v>0.3</v>
      </c>
      <c r="W168" s="36">
        <v>0.37</v>
      </c>
      <c r="X168" s="36">
        <v>0.21</v>
      </c>
      <c r="Y168" s="36">
        <v>0.4</v>
      </c>
      <c r="Z168" s="36">
        <v>0.53</v>
      </c>
      <c r="AA168" s="36">
        <v>0.44</v>
      </c>
      <c r="AB168" s="36">
        <v>0.76</v>
      </c>
      <c r="AC168" s="36">
        <v>0.8</v>
      </c>
      <c r="AD168" s="36">
        <v>0.77</v>
      </c>
      <c r="AE168" s="56">
        <v>0.8</v>
      </c>
      <c r="AF168" s="51">
        <v>0.91266666666666652</v>
      </c>
    </row>
    <row r="169" spans="1:32" x14ac:dyDescent="0.25">
      <c r="A169" s="2" t="s">
        <v>28</v>
      </c>
      <c r="B169" s="24" t="str">
        <f>VLOOKUP(Prod_Area_data[[#This Row],[or_product]],Ref_products[],2,FALSE)</f>
        <v>Linseed</v>
      </c>
      <c r="C169" s="24" t="str">
        <f>VLOOKUP(Prod_Area_data[[#This Row],[MS]],Ref_MS[],2,FALSE)</f>
        <v>Luxembourg</v>
      </c>
      <c r="D169" s="28" t="s">
        <v>97</v>
      </c>
      <c r="E169" s="28" t="s">
        <v>147</v>
      </c>
      <c r="F169" s="28" t="s">
        <v>49</v>
      </c>
      <c r="G169" s="36">
        <f t="shared" si="7"/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56">
        <v>0</v>
      </c>
      <c r="AF169" s="51">
        <v>0</v>
      </c>
    </row>
    <row r="170" spans="1:32" x14ac:dyDescent="0.25">
      <c r="A170" s="2" t="s">
        <v>28</v>
      </c>
      <c r="B170" s="24" t="str">
        <f>VLOOKUP(Prod_Area_data[[#This Row],[or_product]],Ref_products[],2,FALSE)</f>
        <v>Linseed</v>
      </c>
      <c r="C170" s="24" t="str">
        <f>VLOOKUP(Prod_Area_data[[#This Row],[MS]],Ref_MS[],2,FALSE)</f>
        <v>Hungary</v>
      </c>
      <c r="D170" s="28" t="s">
        <v>97</v>
      </c>
      <c r="E170" s="28" t="s">
        <v>148</v>
      </c>
      <c r="F170" s="28" t="s">
        <v>50</v>
      </c>
      <c r="G170" s="36">
        <f t="shared" si="7"/>
        <v>1.1599999999999999</v>
      </c>
      <c r="H170" s="36">
        <v>1</v>
      </c>
      <c r="I170" s="36">
        <v>0.8</v>
      </c>
      <c r="J170" s="36">
        <v>0.4</v>
      </c>
      <c r="K170" s="36">
        <v>0.8</v>
      </c>
      <c r="L170" s="36">
        <v>1.2</v>
      </c>
      <c r="M170" s="36">
        <v>2</v>
      </c>
      <c r="N170" s="36">
        <v>1.9</v>
      </c>
      <c r="O170" s="36">
        <v>1.7</v>
      </c>
      <c r="P170" s="36">
        <v>0.7</v>
      </c>
      <c r="Q170" s="36">
        <v>0.9</v>
      </c>
      <c r="R170" s="36">
        <v>0.35</v>
      </c>
      <c r="S170" s="36">
        <v>0.53</v>
      </c>
      <c r="T170" s="36">
        <v>0.33</v>
      </c>
      <c r="U170" s="36">
        <v>0.7</v>
      </c>
      <c r="V170" s="36">
        <v>0.64</v>
      </c>
      <c r="W170" s="36">
        <v>0.6</v>
      </c>
      <c r="X170" s="36">
        <v>0.82</v>
      </c>
      <c r="Y170" s="36">
        <v>1.1399999999999999</v>
      </c>
      <c r="Z170" s="36">
        <v>1.1299999999999999</v>
      </c>
      <c r="AA170" s="36">
        <v>1.07</v>
      </c>
      <c r="AB170" s="36">
        <v>0.86</v>
      </c>
      <c r="AC170" s="36">
        <v>1.22</v>
      </c>
      <c r="AD170" s="36">
        <v>1.19</v>
      </c>
      <c r="AE170" s="56">
        <v>2.31</v>
      </c>
      <c r="AF170" s="51">
        <v>1.7733333333333405</v>
      </c>
    </row>
    <row r="171" spans="1:32" x14ac:dyDescent="0.25">
      <c r="A171" s="2" t="s">
        <v>28</v>
      </c>
      <c r="B171" s="24" t="str">
        <f>VLOOKUP(Prod_Area_data[[#This Row],[or_product]],Ref_products[],2,FALSE)</f>
        <v>Linseed</v>
      </c>
      <c r="C171" s="24" t="str">
        <f>VLOOKUP(Prod_Area_data[[#This Row],[MS]],Ref_MS[],2,FALSE)</f>
        <v>Malta</v>
      </c>
      <c r="D171" s="28" t="s">
        <v>97</v>
      </c>
      <c r="E171" s="28" t="s">
        <v>149</v>
      </c>
      <c r="F171" s="28" t="s">
        <v>51</v>
      </c>
      <c r="G171" s="36">
        <f t="shared" si="7"/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56">
        <v>0</v>
      </c>
      <c r="AF171" s="51">
        <v>0</v>
      </c>
    </row>
    <row r="172" spans="1:32" x14ac:dyDescent="0.25">
      <c r="A172" s="2" t="s">
        <v>28</v>
      </c>
      <c r="B172" s="24" t="str">
        <f>VLOOKUP(Prod_Area_data[[#This Row],[or_product]],Ref_products[],2,FALSE)</f>
        <v>Linseed</v>
      </c>
      <c r="C172" s="24" t="str">
        <f>VLOOKUP(Prod_Area_data[[#This Row],[MS]],Ref_MS[],2,FALSE)</f>
        <v>Netherlands</v>
      </c>
      <c r="D172" s="28" t="s">
        <v>97</v>
      </c>
      <c r="E172" s="28" t="s">
        <v>150</v>
      </c>
      <c r="F172" s="28" t="s">
        <v>52</v>
      </c>
      <c r="G172" s="36">
        <f t="shared" si="7"/>
        <v>0</v>
      </c>
      <c r="H172" s="36">
        <v>4</v>
      </c>
      <c r="I172" s="36">
        <v>4</v>
      </c>
      <c r="J172" s="36">
        <v>4</v>
      </c>
      <c r="K172" s="36">
        <v>3.7</v>
      </c>
      <c r="L172" s="36">
        <v>5</v>
      </c>
      <c r="M172" s="36">
        <v>4.7</v>
      </c>
      <c r="N172" s="36">
        <v>4.4000000000000004</v>
      </c>
      <c r="O172" s="36">
        <v>3.5</v>
      </c>
      <c r="P172" s="36">
        <v>2.6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1.8</v>
      </c>
      <c r="AD172" s="36">
        <v>0</v>
      </c>
      <c r="AE172" s="56">
        <v>0</v>
      </c>
      <c r="AF172" s="51">
        <v>0</v>
      </c>
    </row>
    <row r="173" spans="1:32" x14ac:dyDescent="0.25">
      <c r="A173" s="2" t="s">
        <v>28</v>
      </c>
      <c r="B173" s="24" t="str">
        <f>VLOOKUP(Prod_Area_data[[#This Row],[or_product]],Ref_products[],2,FALSE)</f>
        <v>Linseed</v>
      </c>
      <c r="C173" s="24" t="str">
        <f>VLOOKUP(Prod_Area_data[[#This Row],[MS]],Ref_MS[],2,FALSE)</f>
        <v>Austria</v>
      </c>
      <c r="D173" s="28" t="s">
        <v>97</v>
      </c>
      <c r="E173" s="28" t="s">
        <v>151</v>
      </c>
      <c r="F173" s="28" t="s">
        <v>53</v>
      </c>
      <c r="G173" s="36">
        <f t="shared" si="7"/>
        <v>1.4166666666666667</v>
      </c>
      <c r="H173" s="36">
        <v>0</v>
      </c>
      <c r="I173" s="36">
        <v>5.2</v>
      </c>
      <c r="J173" s="36">
        <v>4.2</v>
      </c>
      <c r="K173" s="36">
        <v>4.7</v>
      </c>
      <c r="L173" s="36">
        <v>4.9000000000000004</v>
      </c>
      <c r="M173" s="36">
        <v>5.4</v>
      </c>
      <c r="N173" s="36">
        <v>4.8</v>
      </c>
      <c r="O173" s="36">
        <v>2</v>
      </c>
      <c r="P173" s="36">
        <v>0.7</v>
      </c>
      <c r="Q173" s="36">
        <v>0.5</v>
      </c>
      <c r="R173" s="36">
        <v>0.67</v>
      </c>
      <c r="S173" s="36">
        <v>0.67</v>
      </c>
      <c r="T173" s="36">
        <v>0.69</v>
      </c>
      <c r="U173" s="36">
        <v>0.6</v>
      </c>
      <c r="V173" s="36">
        <v>0.82</v>
      </c>
      <c r="W173" s="36">
        <v>1.05</v>
      </c>
      <c r="X173" s="36">
        <v>1.29</v>
      </c>
      <c r="Y173" s="36">
        <v>1.64</v>
      </c>
      <c r="Z173" s="36">
        <v>1.38</v>
      </c>
      <c r="AA173" s="36">
        <v>1.42</v>
      </c>
      <c r="AB173" s="36">
        <v>1.18</v>
      </c>
      <c r="AC173" s="36">
        <v>1.45</v>
      </c>
      <c r="AD173" s="36">
        <v>1.59</v>
      </c>
      <c r="AE173" s="56">
        <v>1.38</v>
      </c>
      <c r="AF173" s="51">
        <v>1.5959999999999894</v>
      </c>
    </row>
    <row r="174" spans="1:32" x14ac:dyDescent="0.25">
      <c r="A174" s="2" t="s">
        <v>28</v>
      </c>
      <c r="B174" s="24" t="str">
        <f>VLOOKUP(Prod_Area_data[[#This Row],[or_product]],Ref_products[],2,FALSE)</f>
        <v>Linseed</v>
      </c>
      <c r="C174" s="24" t="str">
        <f>VLOOKUP(Prod_Area_data[[#This Row],[MS]],Ref_MS[],2,FALSE)</f>
        <v>Poland</v>
      </c>
      <c r="D174" s="28" t="s">
        <v>97</v>
      </c>
      <c r="E174" s="28" t="s">
        <v>152</v>
      </c>
      <c r="F174" s="28" t="s">
        <v>54</v>
      </c>
      <c r="G174" s="36">
        <f t="shared" si="7"/>
        <v>3.0533333333333332</v>
      </c>
      <c r="H174" s="36">
        <v>0.5</v>
      </c>
      <c r="I174" s="36">
        <v>1</v>
      </c>
      <c r="J174" s="36">
        <v>0.6</v>
      </c>
      <c r="K174" s="36">
        <v>0.7</v>
      </c>
      <c r="L174" s="36">
        <v>0.8</v>
      </c>
      <c r="M174" s="36">
        <v>1</v>
      </c>
      <c r="N174" s="36">
        <v>1.4</v>
      </c>
      <c r="O174" s="36">
        <v>1.8</v>
      </c>
      <c r="P174" s="36">
        <v>1.3</v>
      </c>
      <c r="Q174" s="36">
        <v>1.6</v>
      </c>
      <c r="R174" s="36">
        <v>3.4</v>
      </c>
      <c r="S174" s="36">
        <v>2.2000000000000002</v>
      </c>
      <c r="T174" s="36">
        <v>1.2</v>
      </c>
      <c r="U174" s="36">
        <v>1.5</v>
      </c>
      <c r="V174" s="36">
        <v>2.39</v>
      </c>
      <c r="W174" s="36">
        <v>4.5</v>
      </c>
      <c r="X174" s="36">
        <v>7.3</v>
      </c>
      <c r="Y174" s="36">
        <v>5.88</v>
      </c>
      <c r="Z174" s="36">
        <v>4.9800000000000004</v>
      </c>
      <c r="AA174" s="36">
        <v>3.67</v>
      </c>
      <c r="AB174" s="36">
        <v>5.01</v>
      </c>
      <c r="AC174" s="36">
        <v>3.27</v>
      </c>
      <c r="AD174" s="36">
        <v>1.48</v>
      </c>
      <c r="AE174" s="56">
        <v>2.2200000000000002</v>
      </c>
      <c r="AF174" s="51">
        <v>2.5120000000000573</v>
      </c>
    </row>
    <row r="175" spans="1:32" x14ac:dyDescent="0.25">
      <c r="A175" s="2" t="s">
        <v>28</v>
      </c>
      <c r="B175" s="24" t="str">
        <f>VLOOKUP(Prod_Area_data[[#This Row],[or_product]],Ref_products[],2,FALSE)</f>
        <v>Linseed</v>
      </c>
      <c r="C175" s="24" t="str">
        <f>VLOOKUP(Prod_Area_data[[#This Row],[MS]],Ref_MS[],2,FALSE)</f>
        <v>Portugal</v>
      </c>
      <c r="D175" s="28" t="s">
        <v>97</v>
      </c>
      <c r="E175" s="28" t="s">
        <v>153</v>
      </c>
      <c r="F175" s="28" t="s">
        <v>21</v>
      </c>
      <c r="G175" s="36">
        <f t="shared" si="7"/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56">
        <v>0</v>
      </c>
      <c r="AF175" s="51">
        <v>0</v>
      </c>
    </row>
    <row r="176" spans="1:32" x14ac:dyDescent="0.25">
      <c r="A176" s="2" t="s">
        <v>28</v>
      </c>
      <c r="B176" s="24" t="str">
        <f>VLOOKUP(Prod_Area_data[[#This Row],[or_product]],Ref_products[],2,FALSE)</f>
        <v>Linseed</v>
      </c>
      <c r="C176" s="24" t="str">
        <f>VLOOKUP(Prod_Area_data[[#This Row],[MS]],Ref_MS[],2,FALSE)</f>
        <v>Romania</v>
      </c>
      <c r="D176" s="28" t="s">
        <v>97</v>
      </c>
      <c r="E176" s="28" t="s">
        <v>154</v>
      </c>
      <c r="F176" s="28" t="s">
        <v>55</v>
      </c>
      <c r="G176" s="36">
        <f t="shared" si="7"/>
        <v>1.8199999999999996</v>
      </c>
      <c r="H176" s="36">
        <v>1.35</v>
      </c>
      <c r="I176" s="36">
        <v>1.22</v>
      </c>
      <c r="J176" s="36">
        <v>2.2400000000000002</v>
      </c>
      <c r="K176" s="36">
        <v>1.65</v>
      </c>
      <c r="L176" s="36">
        <v>1.41</v>
      </c>
      <c r="M176" s="36">
        <v>0.08</v>
      </c>
      <c r="N176" s="36">
        <v>0.28999999999999998</v>
      </c>
      <c r="O176" s="36">
        <v>0.49</v>
      </c>
      <c r="P176" s="36">
        <v>0.31</v>
      </c>
      <c r="Q176" s="36">
        <v>0.84</v>
      </c>
      <c r="R176" s="36">
        <v>1.62</v>
      </c>
      <c r="S176" s="36">
        <v>1.45</v>
      </c>
      <c r="T176" s="36">
        <v>2.95</v>
      </c>
      <c r="U176" s="36">
        <v>3.04</v>
      </c>
      <c r="V176" s="36">
        <v>1.64</v>
      </c>
      <c r="W176" s="36">
        <v>2.1800000000000002</v>
      </c>
      <c r="X176" s="36">
        <v>1.92</v>
      </c>
      <c r="Y176" s="36">
        <v>2.16</v>
      </c>
      <c r="Z176" s="36">
        <v>2.08</v>
      </c>
      <c r="AA176" s="36">
        <v>3.08</v>
      </c>
      <c r="AB176" s="36">
        <v>1.51</v>
      </c>
      <c r="AC176" s="36">
        <v>2.11</v>
      </c>
      <c r="AD176" s="36">
        <v>1.84</v>
      </c>
      <c r="AE176" s="56">
        <v>1.1599999999999999</v>
      </c>
      <c r="AF176" s="51">
        <v>1.7446666666666601</v>
      </c>
    </row>
    <row r="177" spans="1:32" x14ac:dyDescent="0.25">
      <c r="A177" s="2" t="s">
        <v>28</v>
      </c>
      <c r="B177" s="24" t="str">
        <f>VLOOKUP(Prod_Area_data[[#This Row],[or_product]],Ref_products[],2,FALSE)</f>
        <v>Linseed</v>
      </c>
      <c r="C177" s="24" t="str">
        <f>VLOOKUP(Prod_Area_data[[#This Row],[MS]],Ref_MS[],2,FALSE)</f>
        <v>Slovenia</v>
      </c>
      <c r="D177" s="28" t="s">
        <v>97</v>
      </c>
      <c r="E177" s="28" t="s">
        <v>155</v>
      </c>
      <c r="F177" s="28" t="s">
        <v>56</v>
      </c>
      <c r="G177" s="36">
        <f t="shared" si="7"/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56">
        <v>0</v>
      </c>
      <c r="AF177" s="51">
        <v>0</v>
      </c>
    </row>
    <row r="178" spans="1:32" x14ac:dyDescent="0.25">
      <c r="A178" s="2" t="s">
        <v>28</v>
      </c>
      <c r="B178" s="24" t="str">
        <f>VLOOKUP(Prod_Area_data[[#This Row],[or_product]],Ref_products[],2,FALSE)</f>
        <v>Linseed</v>
      </c>
      <c r="C178" s="24" t="str">
        <f>VLOOKUP(Prod_Area_data[[#This Row],[MS]],Ref_MS[],2,FALSE)</f>
        <v>Slovakia</v>
      </c>
      <c r="D178" s="28" t="s">
        <v>97</v>
      </c>
      <c r="E178" s="28" t="s">
        <v>156</v>
      </c>
      <c r="F178" s="28" t="s">
        <v>57</v>
      </c>
      <c r="G178" s="36">
        <f t="shared" si="7"/>
        <v>0.90666666666666673</v>
      </c>
      <c r="H178" s="36">
        <v>2.8</v>
      </c>
      <c r="I178" s="36">
        <v>1.1000000000000001</v>
      </c>
      <c r="J178" s="36">
        <v>1.1000000000000001</v>
      </c>
      <c r="K178" s="36">
        <v>1.6</v>
      </c>
      <c r="L178" s="36">
        <v>1.5</v>
      </c>
      <c r="M178" s="36">
        <v>2.7</v>
      </c>
      <c r="N178" s="36">
        <v>4.3</v>
      </c>
      <c r="O178" s="36">
        <v>1.8</v>
      </c>
      <c r="P178" s="36">
        <v>0.9</v>
      </c>
      <c r="Q178" s="36">
        <v>1.4</v>
      </c>
      <c r="R178" s="36">
        <v>2.11</v>
      </c>
      <c r="S178" s="36">
        <v>2.1</v>
      </c>
      <c r="T178" s="36">
        <v>1.5</v>
      </c>
      <c r="U178" s="36">
        <v>0.98</v>
      </c>
      <c r="V178" s="36">
        <v>1.3</v>
      </c>
      <c r="W178" s="36">
        <v>1.39</v>
      </c>
      <c r="X178" s="36">
        <v>1.87</v>
      </c>
      <c r="Y178" s="36">
        <v>1.64</v>
      </c>
      <c r="Z178" s="36">
        <v>1.07</v>
      </c>
      <c r="AA178" s="36">
        <v>0.82</v>
      </c>
      <c r="AB178" s="36">
        <v>0.5</v>
      </c>
      <c r="AC178" s="36">
        <v>1.0900000000000001</v>
      </c>
      <c r="AD178" s="36">
        <v>0.81</v>
      </c>
      <c r="AE178" s="56">
        <v>2.19</v>
      </c>
      <c r="AF178" s="51">
        <v>1.1473333333333358</v>
      </c>
    </row>
    <row r="179" spans="1:32" x14ac:dyDescent="0.25">
      <c r="A179" s="2" t="s">
        <v>28</v>
      </c>
      <c r="B179" s="24" t="str">
        <f>VLOOKUP(Prod_Area_data[[#This Row],[or_product]],Ref_products[],2,FALSE)</f>
        <v>Linseed</v>
      </c>
      <c r="C179" s="24" t="str">
        <f>VLOOKUP(Prod_Area_data[[#This Row],[MS]],Ref_MS[],2,FALSE)</f>
        <v>Finland</v>
      </c>
      <c r="D179" s="28" t="s">
        <v>97</v>
      </c>
      <c r="E179" s="28" t="s">
        <v>157</v>
      </c>
      <c r="F179" s="28" t="s">
        <v>58</v>
      </c>
      <c r="G179" s="36">
        <f t="shared" si="7"/>
        <v>0.58666666666666667</v>
      </c>
      <c r="H179" s="36">
        <v>1.4</v>
      </c>
      <c r="I179" s="36">
        <v>1.6</v>
      </c>
      <c r="J179" s="36">
        <v>1.4</v>
      </c>
      <c r="K179" s="36">
        <v>2</v>
      </c>
      <c r="L179" s="36">
        <v>2</v>
      </c>
      <c r="M179" s="36">
        <v>1.8</v>
      </c>
      <c r="N179" s="36">
        <v>1.9</v>
      </c>
      <c r="O179" s="36">
        <v>1.9</v>
      </c>
      <c r="P179" s="36">
        <v>1.1000000000000001</v>
      </c>
      <c r="Q179" s="36">
        <v>1.6</v>
      </c>
      <c r="R179" s="36">
        <v>2.6</v>
      </c>
      <c r="S179" s="36">
        <v>1.7</v>
      </c>
      <c r="T179" s="36">
        <v>0.6</v>
      </c>
      <c r="U179" s="36">
        <v>0.9</v>
      </c>
      <c r="V179" s="36">
        <v>1.5</v>
      </c>
      <c r="W179" s="36">
        <v>1.6</v>
      </c>
      <c r="X179" s="36">
        <v>1.5</v>
      </c>
      <c r="Y179" s="36">
        <v>0.4</v>
      </c>
      <c r="Z179" s="36">
        <v>0.8</v>
      </c>
      <c r="AA179" s="36">
        <v>0.5</v>
      </c>
      <c r="AB179" s="36">
        <v>0.6</v>
      </c>
      <c r="AC179" s="36">
        <v>0.66</v>
      </c>
      <c r="AD179" s="36">
        <v>0.49</v>
      </c>
      <c r="AE179" s="56">
        <v>0.74</v>
      </c>
      <c r="AF179" s="51">
        <v>0.26200000000000045</v>
      </c>
    </row>
    <row r="180" spans="1:32" x14ac:dyDescent="0.25">
      <c r="A180" s="2" t="s">
        <v>28</v>
      </c>
      <c r="B180" s="24" t="str">
        <f>VLOOKUP(Prod_Area_data[[#This Row],[or_product]],Ref_products[],2,FALSE)</f>
        <v>Linseed</v>
      </c>
      <c r="C180" s="24" t="str">
        <f>VLOOKUP(Prod_Area_data[[#This Row],[MS]],Ref_MS[],2,FALSE)</f>
        <v>Sweden</v>
      </c>
      <c r="D180" s="28" t="s">
        <v>97</v>
      </c>
      <c r="E180" s="28" t="s">
        <v>158</v>
      </c>
      <c r="F180" s="28" t="s">
        <v>59</v>
      </c>
      <c r="G180" s="36">
        <f t="shared" si="7"/>
        <v>3.2366666666666664</v>
      </c>
      <c r="H180" s="36">
        <v>10.3</v>
      </c>
      <c r="I180" s="36">
        <v>4.3</v>
      </c>
      <c r="J180" s="36">
        <v>3.1</v>
      </c>
      <c r="K180" s="36">
        <v>3.7</v>
      </c>
      <c r="L180" s="36">
        <v>5.7</v>
      </c>
      <c r="M180" s="36">
        <v>9.9</v>
      </c>
      <c r="N180" s="36">
        <v>8.6999999999999993</v>
      </c>
      <c r="O180" s="36">
        <v>4.3</v>
      </c>
      <c r="P180" s="36">
        <v>3.5</v>
      </c>
      <c r="Q180" s="36">
        <v>9.9</v>
      </c>
      <c r="R180" s="36">
        <v>18.96</v>
      </c>
      <c r="S180" s="36">
        <v>14.62</v>
      </c>
      <c r="T180" s="36">
        <v>8.8000000000000007</v>
      </c>
      <c r="U180" s="36">
        <v>4.84</v>
      </c>
      <c r="V180" s="36">
        <v>6.56</v>
      </c>
      <c r="W180" s="36">
        <v>7.1</v>
      </c>
      <c r="X180" s="36">
        <v>8.4</v>
      </c>
      <c r="Y180" s="36">
        <v>4.54</v>
      </c>
      <c r="Z180" s="36">
        <v>3.6</v>
      </c>
      <c r="AA180" s="36">
        <v>2.19</v>
      </c>
      <c r="AB180" s="36">
        <v>2.25</v>
      </c>
      <c r="AC180" s="36">
        <v>3.71</v>
      </c>
      <c r="AD180" s="36">
        <v>5.1100000000000003</v>
      </c>
      <c r="AE180" s="56">
        <v>3.75</v>
      </c>
      <c r="AF180" s="51">
        <v>2.3560000000001082</v>
      </c>
    </row>
    <row r="181" spans="1:32" x14ac:dyDescent="0.25">
      <c r="A181" s="2" t="s">
        <v>28</v>
      </c>
      <c r="B181" s="24" t="str">
        <f>VLOOKUP(Prod_Area_data[[#This Row],[or_product]],Ref_products[],2,FALSE)</f>
        <v>Linseed</v>
      </c>
      <c r="C181" s="24" t="str">
        <f>VLOOKUP(Prod_Area_data[[#This Row],[MS]],Ref_MS[],2,FALSE)</f>
        <v>United Kingdom</v>
      </c>
      <c r="D181" s="28" t="s">
        <v>97</v>
      </c>
      <c r="E181" s="28" t="s">
        <v>159</v>
      </c>
      <c r="F181" s="28" t="s">
        <v>60</v>
      </c>
      <c r="G181" s="36">
        <f t="shared" si="7"/>
        <v>5</v>
      </c>
      <c r="H181" s="36">
        <v>71.5</v>
      </c>
      <c r="I181" s="36">
        <v>30.8</v>
      </c>
      <c r="J181" s="36">
        <v>12</v>
      </c>
      <c r="K181" s="36">
        <v>32.1</v>
      </c>
      <c r="L181" s="36">
        <v>28.8</v>
      </c>
      <c r="M181" s="36">
        <v>45.2</v>
      </c>
      <c r="N181" s="36">
        <v>36</v>
      </c>
      <c r="O181" s="36">
        <v>11</v>
      </c>
      <c r="P181" s="36">
        <v>16</v>
      </c>
      <c r="Q181" s="36">
        <v>28</v>
      </c>
      <c r="R181" s="36">
        <v>44</v>
      </c>
      <c r="S181" s="36">
        <v>36</v>
      </c>
      <c r="T181" s="36">
        <v>35.5</v>
      </c>
      <c r="U181" s="36">
        <v>35</v>
      </c>
      <c r="V181" s="36">
        <v>15</v>
      </c>
      <c r="W181" s="36">
        <v>15</v>
      </c>
      <c r="X181" s="36">
        <v>27</v>
      </c>
      <c r="Y181" s="36">
        <v>26</v>
      </c>
      <c r="Z181" s="36">
        <v>25</v>
      </c>
      <c r="AA181" s="36">
        <v>15</v>
      </c>
      <c r="AB181" s="36">
        <v>32.299999999999997</v>
      </c>
      <c r="AC181" s="36">
        <v>0</v>
      </c>
      <c r="AD181" s="36">
        <v>0</v>
      </c>
      <c r="AE181" s="56">
        <v>0</v>
      </c>
      <c r="AF181" s="51">
        <v>0</v>
      </c>
    </row>
    <row r="182" spans="1:32" x14ac:dyDescent="0.25">
      <c r="A182" s="2" t="s">
        <v>28</v>
      </c>
      <c r="B182" s="24" t="str">
        <f>VLOOKUP(Prod_Area_data[[#This Row],[or_product]],Ref_products[],2,FALSE)</f>
        <v>Soybean</v>
      </c>
      <c r="C182" s="24" t="str">
        <f>VLOOKUP(Prod_Area_data[[#This Row],[MS]],Ref_MS[],2,FALSE)</f>
        <v>EU-27</v>
      </c>
      <c r="D182" s="28" t="s">
        <v>98</v>
      </c>
      <c r="E182" s="28" t="s">
        <v>114</v>
      </c>
      <c r="F182" s="28" t="s">
        <v>115</v>
      </c>
      <c r="G182" s="36">
        <f t="shared" si="7"/>
        <v>959.41666666666663</v>
      </c>
      <c r="H182" s="36">
        <v>547.79</v>
      </c>
      <c r="I182" s="36">
        <v>490.20000000000005</v>
      </c>
      <c r="J182" s="36">
        <v>401.87</v>
      </c>
      <c r="K182" s="36">
        <v>477.62000000000006</v>
      </c>
      <c r="L182" s="36">
        <v>430.97999999999996</v>
      </c>
      <c r="M182" s="36">
        <v>477.89</v>
      </c>
      <c r="N182" s="36">
        <v>561.03</v>
      </c>
      <c r="O182" s="36">
        <v>411.95000000000005</v>
      </c>
      <c r="P182" s="36">
        <v>273.02</v>
      </c>
      <c r="Q182" s="36">
        <v>347.23</v>
      </c>
      <c r="R182" s="36">
        <v>428.90000000000003</v>
      </c>
      <c r="S182" s="36">
        <v>447.43</v>
      </c>
      <c r="T182" s="36">
        <v>434.34999999999997</v>
      </c>
      <c r="U182" s="36">
        <v>465.53999999999996</v>
      </c>
      <c r="V182" s="36">
        <v>568.85</v>
      </c>
      <c r="W182" s="36">
        <v>881.42000000000007</v>
      </c>
      <c r="X182" s="36">
        <v>831.18999999999994</v>
      </c>
      <c r="Y182" s="36">
        <v>962.39</v>
      </c>
      <c r="Z182" s="36">
        <v>955.39999999999986</v>
      </c>
      <c r="AA182" s="36">
        <v>907.9</v>
      </c>
      <c r="AB182" s="36">
        <v>942.86</v>
      </c>
      <c r="AC182" s="36">
        <v>939.77999999999986</v>
      </c>
      <c r="AD182" s="36">
        <v>1094.69</v>
      </c>
      <c r="AE182" s="56">
        <v>995.61</v>
      </c>
      <c r="AF182" s="51">
        <v>1097.952952380952</v>
      </c>
    </row>
    <row r="183" spans="1:32" x14ac:dyDescent="0.25">
      <c r="A183" s="2" t="s">
        <v>28</v>
      </c>
      <c r="B183" s="24" t="str">
        <f>VLOOKUP(Prod_Area_data[[#This Row],[or_product]],Ref_products[],2,FALSE)</f>
        <v>Soybean</v>
      </c>
      <c r="C183" s="24" t="str">
        <f>VLOOKUP(Prod_Area_data[[#This Row],[MS]],Ref_MS[],2,FALSE)</f>
        <v>EU-28</v>
      </c>
      <c r="D183" s="28" t="s">
        <v>98</v>
      </c>
      <c r="E183" s="28" t="s">
        <v>34</v>
      </c>
      <c r="F183" s="28" t="s">
        <v>35</v>
      </c>
      <c r="G183" s="36"/>
      <c r="H183" s="36">
        <f>H182+H211</f>
        <v>547.79</v>
      </c>
      <c r="I183" s="36">
        <f t="shared" ref="I183:AA183" si="9">I182+I211</f>
        <v>492.40000000000003</v>
      </c>
      <c r="J183" s="36">
        <f t="shared" si="9"/>
        <v>402.87</v>
      </c>
      <c r="K183" s="36">
        <f t="shared" si="9"/>
        <v>478.72000000000008</v>
      </c>
      <c r="L183" s="36">
        <f t="shared" si="9"/>
        <v>431.97999999999996</v>
      </c>
      <c r="M183" s="36">
        <f t="shared" si="9"/>
        <v>478.89</v>
      </c>
      <c r="N183" s="36">
        <f t="shared" si="9"/>
        <v>562.03</v>
      </c>
      <c r="O183" s="36">
        <f t="shared" si="9"/>
        <v>411.95000000000005</v>
      </c>
      <c r="P183" s="36">
        <f t="shared" si="9"/>
        <v>273.02</v>
      </c>
      <c r="Q183" s="36">
        <f t="shared" si="9"/>
        <v>347.23</v>
      </c>
      <c r="R183" s="36">
        <f t="shared" si="9"/>
        <v>428.90000000000003</v>
      </c>
      <c r="S183" s="36">
        <f t="shared" si="9"/>
        <v>447.43</v>
      </c>
      <c r="T183" s="36">
        <f t="shared" si="9"/>
        <v>434.34999999999997</v>
      </c>
      <c r="U183" s="36">
        <f t="shared" si="9"/>
        <v>465.53999999999996</v>
      </c>
      <c r="V183" s="36">
        <f t="shared" si="9"/>
        <v>568.85</v>
      </c>
      <c r="W183" s="36">
        <f t="shared" si="9"/>
        <v>881.42000000000007</v>
      </c>
      <c r="X183" s="36">
        <f t="shared" si="9"/>
        <v>831.18999999999994</v>
      </c>
      <c r="Y183" s="36">
        <f t="shared" si="9"/>
        <v>962.39</v>
      </c>
      <c r="Z183" s="36">
        <f t="shared" si="9"/>
        <v>955.39999999999986</v>
      </c>
      <c r="AA183" s="36">
        <f t="shared" si="9"/>
        <v>907.9</v>
      </c>
      <c r="AB183" s="36"/>
      <c r="AC183" s="51"/>
      <c r="AD183" s="54"/>
      <c r="AE183" s="56"/>
      <c r="AF183" s="51"/>
    </row>
    <row r="184" spans="1:32" x14ac:dyDescent="0.25">
      <c r="A184" s="2" t="s">
        <v>28</v>
      </c>
      <c r="B184" s="24" t="e">
        <f>VLOOKUP(Prod_Area_data[[#This Row],[or_product]],Ref_products[],2,FALSE)</f>
        <v>#N/A</v>
      </c>
      <c r="C184" s="24" t="str">
        <f>VLOOKUP(Prod_Area_data[[#This Row],[MS]],Ref_MS[],2,FALSE)</f>
        <v>Belgium</v>
      </c>
      <c r="D184" s="28" t="s">
        <v>160</v>
      </c>
      <c r="E184" s="28" t="s">
        <v>131</v>
      </c>
      <c r="F184" s="28" t="s">
        <v>36</v>
      </c>
      <c r="G184" s="36">
        <f t="shared" si="7"/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56">
        <v>0</v>
      </c>
      <c r="AF184" s="51">
        <v>0</v>
      </c>
    </row>
    <row r="185" spans="1:32" x14ac:dyDescent="0.25">
      <c r="A185" s="2" t="s">
        <v>28</v>
      </c>
      <c r="B185" s="24" t="e">
        <f>VLOOKUP(Prod_Area_data[[#This Row],[or_product]],Ref_products[],2,FALSE)</f>
        <v>#N/A</v>
      </c>
      <c r="C185" s="24" t="str">
        <f>VLOOKUP(Prod_Area_data[[#This Row],[MS]],Ref_MS[],2,FALSE)</f>
        <v>Bulgaria</v>
      </c>
      <c r="D185" s="28" t="s">
        <v>160</v>
      </c>
      <c r="E185" s="28" t="s">
        <v>132</v>
      </c>
      <c r="F185" s="28" t="s">
        <v>37</v>
      </c>
      <c r="G185" s="36">
        <f t="shared" si="7"/>
        <v>4.0566666666666666</v>
      </c>
      <c r="H185" s="36">
        <v>4.0999999999999996</v>
      </c>
      <c r="I185" s="36">
        <v>0.7</v>
      </c>
      <c r="J185" s="36">
        <v>2.9</v>
      </c>
      <c r="K185" s="36">
        <v>0.5</v>
      </c>
      <c r="L185" s="36">
        <v>0.3</v>
      </c>
      <c r="M185" s="36">
        <v>0.3</v>
      </c>
      <c r="N185" s="36">
        <v>0.1</v>
      </c>
      <c r="O185" s="36">
        <v>0.1</v>
      </c>
      <c r="P185" s="36">
        <v>0.1</v>
      </c>
      <c r="Q185" s="36">
        <v>0</v>
      </c>
      <c r="R185" s="36">
        <v>0.72</v>
      </c>
      <c r="S185" s="36">
        <v>0.59</v>
      </c>
      <c r="T185" s="36">
        <v>0.2</v>
      </c>
      <c r="U185" s="36">
        <v>0.34</v>
      </c>
      <c r="V185" s="36">
        <v>0.31</v>
      </c>
      <c r="W185" s="36">
        <v>34.47</v>
      </c>
      <c r="X185" s="36">
        <v>14.16</v>
      </c>
      <c r="Y185" s="36">
        <v>11.53</v>
      </c>
      <c r="Z185" s="36">
        <v>2.3199999999999998</v>
      </c>
      <c r="AA185" s="36">
        <v>3.86</v>
      </c>
      <c r="AB185" s="36">
        <v>4.51</v>
      </c>
      <c r="AC185" s="36">
        <v>1.99</v>
      </c>
      <c r="AD185" s="36">
        <v>9.5</v>
      </c>
      <c r="AE185" s="56">
        <v>3.8</v>
      </c>
      <c r="AF185" s="51">
        <v>1.1866666666664969</v>
      </c>
    </row>
    <row r="186" spans="1:32" x14ac:dyDescent="0.25">
      <c r="A186" s="2" t="s">
        <v>28</v>
      </c>
      <c r="B186" s="24" t="e">
        <f>VLOOKUP(Prod_Area_data[[#This Row],[or_product]],Ref_products[],2,FALSE)</f>
        <v>#N/A</v>
      </c>
      <c r="C186" s="24" t="str">
        <f>VLOOKUP(Prod_Area_data[[#This Row],[MS]],Ref_MS[],2,FALSE)</f>
        <v>Czechia</v>
      </c>
      <c r="D186" s="28" t="s">
        <v>160</v>
      </c>
      <c r="E186" s="28" t="s">
        <v>133</v>
      </c>
      <c r="F186" s="28" t="s">
        <v>124</v>
      </c>
      <c r="G186" s="36">
        <f t="shared" si="7"/>
        <v>20.113333333333337</v>
      </c>
      <c r="H186" s="36">
        <v>1.9</v>
      </c>
      <c r="I186" s="36">
        <v>2.7</v>
      </c>
      <c r="J186" s="36">
        <v>3</v>
      </c>
      <c r="K186" s="36">
        <v>7.7</v>
      </c>
      <c r="L186" s="36">
        <v>9</v>
      </c>
      <c r="M186" s="36">
        <v>9.3000000000000007</v>
      </c>
      <c r="N186" s="36">
        <v>9.6</v>
      </c>
      <c r="O186" s="36">
        <v>7.5</v>
      </c>
      <c r="P186" s="36">
        <v>4.3</v>
      </c>
      <c r="Q186" s="36">
        <v>6</v>
      </c>
      <c r="R186" s="36">
        <v>9.4700000000000006</v>
      </c>
      <c r="S186" s="36">
        <v>7.58</v>
      </c>
      <c r="T186" s="36">
        <v>5.74</v>
      </c>
      <c r="U186" s="36">
        <v>6.51</v>
      </c>
      <c r="V186" s="36">
        <v>7.24</v>
      </c>
      <c r="W186" s="36">
        <v>12.31</v>
      </c>
      <c r="X186" s="36">
        <v>10.61</v>
      </c>
      <c r="Y186" s="36">
        <v>15.34</v>
      </c>
      <c r="Z186" s="36">
        <v>15.23</v>
      </c>
      <c r="AA186" s="36">
        <v>12.24</v>
      </c>
      <c r="AB186" s="36">
        <v>14.15</v>
      </c>
      <c r="AC186" s="36">
        <v>19.68</v>
      </c>
      <c r="AD186" s="36">
        <v>28.54</v>
      </c>
      <c r="AE186" s="56">
        <v>26.51</v>
      </c>
      <c r="AF186" s="51">
        <v>27.045999999999822</v>
      </c>
    </row>
    <row r="187" spans="1:32" x14ac:dyDescent="0.25">
      <c r="A187" s="2" t="s">
        <v>28</v>
      </c>
      <c r="B187" s="24" t="e">
        <f>VLOOKUP(Prod_Area_data[[#This Row],[or_product]],Ref_products[],2,FALSE)</f>
        <v>#N/A</v>
      </c>
      <c r="C187" s="24" t="str">
        <f>VLOOKUP(Prod_Area_data[[#This Row],[MS]],Ref_MS[],2,FALSE)</f>
        <v>Denmark</v>
      </c>
      <c r="D187" s="28" t="s">
        <v>160</v>
      </c>
      <c r="E187" s="28" t="s">
        <v>134</v>
      </c>
      <c r="F187" s="28" t="s">
        <v>39</v>
      </c>
      <c r="G187" s="36">
        <f t="shared" si="7"/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56">
        <v>0</v>
      </c>
      <c r="AF187" s="51">
        <v>0</v>
      </c>
    </row>
    <row r="188" spans="1:32" x14ac:dyDescent="0.25">
      <c r="A188" s="2" t="s">
        <v>28</v>
      </c>
      <c r="B188" s="24" t="e">
        <f>VLOOKUP(Prod_Area_data[[#This Row],[or_product]],Ref_products[],2,FALSE)</f>
        <v>#N/A</v>
      </c>
      <c r="C188" s="24" t="str">
        <f>VLOOKUP(Prod_Area_data[[#This Row],[MS]],Ref_MS[],2,FALSE)</f>
        <v>Germany</v>
      </c>
      <c r="D188" s="28" t="s">
        <v>160</v>
      </c>
      <c r="E188" s="28" t="s">
        <v>135</v>
      </c>
      <c r="F188" s="28" t="s">
        <v>40</v>
      </c>
      <c r="G188" s="36">
        <f t="shared" si="7"/>
        <v>37.599999999999994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15.8</v>
      </c>
      <c r="Y188" s="36">
        <v>19.100000000000001</v>
      </c>
      <c r="Z188" s="36">
        <v>24.1</v>
      </c>
      <c r="AA188" s="36">
        <v>28.9</v>
      </c>
      <c r="AB188" s="36">
        <v>33.799999999999997</v>
      </c>
      <c r="AC188" s="36">
        <v>34.200000000000003</v>
      </c>
      <c r="AD188" s="36">
        <v>51.5</v>
      </c>
      <c r="AE188" s="56">
        <v>44.8</v>
      </c>
      <c r="AF188" s="51">
        <v>52.964285714284415</v>
      </c>
    </row>
    <row r="189" spans="1:32" x14ac:dyDescent="0.25">
      <c r="A189" s="2" t="s">
        <v>28</v>
      </c>
      <c r="B189" s="24" t="e">
        <f>VLOOKUP(Prod_Area_data[[#This Row],[or_product]],Ref_products[],2,FALSE)</f>
        <v>#N/A</v>
      </c>
      <c r="C189" s="24" t="str">
        <f>VLOOKUP(Prod_Area_data[[#This Row],[MS]],Ref_MS[],2,FALSE)</f>
        <v>Estonia</v>
      </c>
      <c r="D189" s="28" t="s">
        <v>160</v>
      </c>
      <c r="E189" s="28" t="s">
        <v>136</v>
      </c>
      <c r="F189" s="28" t="s">
        <v>41</v>
      </c>
      <c r="G189" s="36">
        <f t="shared" si="7"/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56">
        <v>0</v>
      </c>
      <c r="AF189" s="51">
        <v>0</v>
      </c>
    </row>
    <row r="190" spans="1:32" x14ac:dyDescent="0.25">
      <c r="A190" s="2" t="s">
        <v>28</v>
      </c>
      <c r="B190" s="24" t="e">
        <f>VLOOKUP(Prod_Area_data[[#This Row],[or_product]],Ref_products[],2,FALSE)</f>
        <v>#N/A</v>
      </c>
      <c r="C190" s="24" t="str">
        <f>VLOOKUP(Prod_Area_data[[#This Row],[MS]],Ref_MS[],2,FALSE)</f>
        <v>Ireland</v>
      </c>
      <c r="D190" s="28" t="s">
        <v>160</v>
      </c>
      <c r="E190" s="28" t="s">
        <v>137</v>
      </c>
      <c r="F190" s="28" t="s">
        <v>42</v>
      </c>
      <c r="G190" s="36">
        <f t="shared" si="7"/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56">
        <v>0</v>
      </c>
      <c r="AF190" s="51">
        <v>0</v>
      </c>
    </row>
    <row r="191" spans="1:32" x14ac:dyDescent="0.25">
      <c r="A191" s="2" t="s">
        <v>28</v>
      </c>
      <c r="B191" s="24" t="e">
        <f>VLOOKUP(Prod_Area_data[[#This Row],[or_product]],Ref_products[],2,FALSE)</f>
        <v>#N/A</v>
      </c>
      <c r="C191" s="24" t="str">
        <f>VLOOKUP(Prod_Area_data[[#This Row],[MS]],Ref_MS[],2,FALSE)</f>
        <v>Greece</v>
      </c>
      <c r="D191" s="28" t="s">
        <v>160</v>
      </c>
      <c r="E191" s="28" t="s">
        <v>138</v>
      </c>
      <c r="F191" s="28" t="s">
        <v>43</v>
      </c>
      <c r="G191" s="36">
        <f t="shared" si="7"/>
        <v>1.1000000000000001</v>
      </c>
      <c r="H191" s="36">
        <v>0.1</v>
      </c>
      <c r="I191" s="36">
        <v>0.15</v>
      </c>
      <c r="J191" s="36">
        <v>0.12</v>
      </c>
      <c r="K191" s="36">
        <v>0.34</v>
      </c>
      <c r="L191" s="36">
        <v>0.15</v>
      </c>
      <c r="M191" s="36">
        <v>0.12</v>
      </c>
      <c r="N191" s="36">
        <v>0.16</v>
      </c>
      <c r="O191" s="36">
        <v>0.18</v>
      </c>
      <c r="P191" s="36">
        <v>0.12</v>
      </c>
      <c r="Q191" s="36">
        <v>1.84</v>
      </c>
      <c r="R191" s="36">
        <v>1.92</v>
      </c>
      <c r="S191" s="36">
        <v>0.13</v>
      </c>
      <c r="T191" s="36">
        <v>0.1</v>
      </c>
      <c r="U191" s="36">
        <v>1.21</v>
      </c>
      <c r="V191" s="36">
        <v>1.18</v>
      </c>
      <c r="W191" s="36">
        <v>1.95</v>
      </c>
      <c r="X191" s="36">
        <v>1.55</v>
      </c>
      <c r="Y191" s="36">
        <v>1.46</v>
      </c>
      <c r="Z191" s="36">
        <v>0.61</v>
      </c>
      <c r="AA191" s="36">
        <v>1.03</v>
      </c>
      <c r="AB191" s="36">
        <v>0.99</v>
      </c>
      <c r="AC191" s="36">
        <v>0.82</v>
      </c>
      <c r="AD191" s="36">
        <v>1.28</v>
      </c>
      <c r="AE191" s="56">
        <v>1.38</v>
      </c>
      <c r="AF191" s="51">
        <v>0.97399999999998954</v>
      </c>
    </row>
    <row r="192" spans="1:32" x14ac:dyDescent="0.25">
      <c r="A192" s="2" t="s">
        <v>28</v>
      </c>
      <c r="B192" s="24" t="e">
        <f>VLOOKUP(Prod_Area_data[[#This Row],[or_product]],Ref_products[],2,FALSE)</f>
        <v>#N/A</v>
      </c>
      <c r="C192" s="24" t="str">
        <f>VLOOKUP(Prod_Area_data[[#This Row],[MS]],Ref_MS[],2,FALSE)</f>
        <v>Spain</v>
      </c>
      <c r="D192" s="28" t="s">
        <v>160</v>
      </c>
      <c r="E192" s="28" t="s">
        <v>139</v>
      </c>
      <c r="F192" s="28" t="s">
        <v>44</v>
      </c>
      <c r="G192" s="36">
        <f t="shared" si="7"/>
        <v>1.53</v>
      </c>
      <c r="H192" s="36">
        <v>3.1</v>
      </c>
      <c r="I192" s="36">
        <v>2.5</v>
      </c>
      <c r="J192" s="36">
        <v>0.6</v>
      </c>
      <c r="K192" s="36">
        <v>0.3</v>
      </c>
      <c r="L192" s="36">
        <v>0.1</v>
      </c>
      <c r="M192" s="36">
        <v>1</v>
      </c>
      <c r="N192" s="36">
        <v>0.6</v>
      </c>
      <c r="O192" s="36">
        <v>0.3</v>
      </c>
      <c r="P192" s="36">
        <v>0.3</v>
      </c>
      <c r="Q192" s="36">
        <v>1.2</v>
      </c>
      <c r="R192" s="36">
        <v>0.77</v>
      </c>
      <c r="S192" s="36">
        <v>0.7</v>
      </c>
      <c r="T192" s="36">
        <v>0.48</v>
      </c>
      <c r="U192" s="36">
        <v>0.5</v>
      </c>
      <c r="V192" s="36">
        <v>0.81</v>
      </c>
      <c r="W192" s="36">
        <v>1.32</v>
      </c>
      <c r="X192" s="36">
        <v>1</v>
      </c>
      <c r="Y192" s="36">
        <v>1.69</v>
      </c>
      <c r="Z192" s="36">
        <v>1.48</v>
      </c>
      <c r="AA192" s="36">
        <v>1.57</v>
      </c>
      <c r="AB192" s="36">
        <v>1.45</v>
      </c>
      <c r="AC192" s="36">
        <v>1.57</v>
      </c>
      <c r="AD192" s="36">
        <v>1.33</v>
      </c>
      <c r="AE192" s="56">
        <v>2.4</v>
      </c>
      <c r="AF192" s="51">
        <v>2.0153333333333308</v>
      </c>
    </row>
    <row r="193" spans="1:32" x14ac:dyDescent="0.25">
      <c r="A193" s="2" t="s">
        <v>28</v>
      </c>
      <c r="B193" s="24" t="e">
        <f>VLOOKUP(Prod_Area_data[[#This Row],[or_product]],Ref_products[],2,FALSE)</f>
        <v>#N/A</v>
      </c>
      <c r="C193" s="24" t="str">
        <f>VLOOKUP(Prod_Area_data[[#This Row],[MS]],Ref_MS[],2,FALSE)</f>
        <v>France</v>
      </c>
      <c r="D193" s="28" t="s">
        <v>160</v>
      </c>
      <c r="E193" s="28" t="s">
        <v>141</v>
      </c>
      <c r="F193" s="28" t="s">
        <v>9</v>
      </c>
      <c r="G193" s="36">
        <f t="shared" si="7"/>
        <v>168.4266666666667</v>
      </c>
      <c r="H193" s="36">
        <v>77.7</v>
      </c>
      <c r="I193" s="36">
        <v>120.9</v>
      </c>
      <c r="J193" s="36">
        <v>74.8</v>
      </c>
      <c r="K193" s="36">
        <v>80.7</v>
      </c>
      <c r="L193" s="36">
        <v>58.6</v>
      </c>
      <c r="M193" s="36">
        <v>57.4</v>
      </c>
      <c r="N193" s="36">
        <v>45.3</v>
      </c>
      <c r="O193" s="36">
        <v>32.4</v>
      </c>
      <c r="P193" s="36">
        <v>21.8</v>
      </c>
      <c r="Q193" s="36">
        <v>43.7</v>
      </c>
      <c r="R193" s="36">
        <v>49.74</v>
      </c>
      <c r="S193" s="36">
        <v>41.57</v>
      </c>
      <c r="T193" s="36">
        <v>37.369999999999997</v>
      </c>
      <c r="U193" s="36">
        <v>43</v>
      </c>
      <c r="V193" s="36">
        <v>75.790000000000006</v>
      </c>
      <c r="W193" s="36">
        <v>122.53</v>
      </c>
      <c r="X193" s="36">
        <v>136.52000000000001</v>
      </c>
      <c r="Y193" s="36">
        <v>141.83000000000001</v>
      </c>
      <c r="Z193" s="36">
        <v>153.85</v>
      </c>
      <c r="AA193" s="36">
        <v>163.80000000000001</v>
      </c>
      <c r="AB193" s="36">
        <v>187.07</v>
      </c>
      <c r="AC193" s="36">
        <v>154.38</v>
      </c>
      <c r="AD193" s="36">
        <v>183.91</v>
      </c>
      <c r="AE193" s="56">
        <v>157.57</v>
      </c>
      <c r="AF193" s="51">
        <v>194.41333333333387</v>
      </c>
    </row>
    <row r="194" spans="1:32" x14ac:dyDescent="0.25">
      <c r="A194" s="2" t="s">
        <v>28</v>
      </c>
      <c r="B194" s="24" t="e">
        <f>VLOOKUP(Prod_Area_data[[#This Row],[or_product]],Ref_products[],2,FALSE)</f>
        <v>#N/A</v>
      </c>
      <c r="C194" s="24" t="str">
        <f>VLOOKUP(Prod_Area_data[[#This Row],[MS]],Ref_MS[],2,FALSE)</f>
        <v>Croatia</v>
      </c>
      <c r="D194" s="28" t="s">
        <v>160</v>
      </c>
      <c r="E194" s="28" t="s">
        <v>142</v>
      </c>
      <c r="F194" s="28" t="s">
        <v>33</v>
      </c>
      <c r="G194" s="36">
        <f t="shared" ref="G194:G257" si="10">(SUM(AA194:AE194)-MAX(AA194:AE194)-MIN(AA194:AE194))/3</f>
        <v>83.59333333333332</v>
      </c>
      <c r="H194" s="36">
        <v>47.48</v>
      </c>
      <c r="I194" s="36">
        <v>41.62</v>
      </c>
      <c r="J194" s="36">
        <v>47.9</v>
      </c>
      <c r="K194" s="36">
        <v>49.86</v>
      </c>
      <c r="L194" s="36">
        <v>36.979999999999997</v>
      </c>
      <c r="M194" s="36">
        <v>48.21</v>
      </c>
      <c r="N194" s="36">
        <v>62.81</v>
      </c>
      <c r="O194" s="36">
        <v>46.51</v>
      </c>
      <c r="P194" s="36">
        <v>35.79</v>
      </c>
      <c r="Q194" s="36">
        <v>44.29</v>
      </c>
      <c r="R194" s="36">
        <v>56.46</v>
      </c>
      <c r="S194" s="36">
        <v>58.9</v>
      </c>
      <c r="T194" s="36">
        <v>54.11</v>
      </c>
      <c r="U194" s="36">
        <v>47.16</v>
      </c>
      <c r="V194" s="36">
        <v>47.1</v>
      </c>
      <c r="W194" s="36">
        <v>88.87</v>
      </c>
      <c r="X194" s="36">
        <v>78.61</v>
      </c>
      <c r="Y194" s="36">
        <v>85.13</v>
      </c>
      <c r="Z194" s="36">
        <v>77.09</v>
      </c>
      <c r="AA194" s="36">
        <v>78.33</v>
      </c>
      <c r="AB194" s="36">
        <v>86.19</v>
      </c>
      <c r="AC194" s="36">
        <v>86.26</v>
      </c>
      <c r="AD194" s="36">
        <v>90.67</v>
      </c>
      <c r="AE194" s="56">
        <v>73</v>
      </c>
      <c r="AF194" s="51">
        <v>88.737333333333481</v>
      </c>
    </row>
    <row r="195" spans="1:32" x14ac:dyDescent="0.25">
      <c r="A195" s="2" t="s">
        <v>28</v>
      </c>
      <c r="B195" s="24" t="e">
        <f>VLOOKUP(Prod_Area_data[[#This Row],[or_product]],Ref_products[],2,FALSE)</f>
        <v>#N/A</v>
      </c>
      <c r="C195" s="24" t="str">
        <f>VLOOKUP(Prod_Area_data[[#This Row],[MS]],Ref_MS[],2,FALSE)</f>
        <v>Italy</v>
      </c>
      <c r="D195" s="28" t="s">
        <v>160</v>
      </c>
      <c r="E195" s="28" t="s">
        <v>143</v>
      </c>
      <c r="F195" s="28" t="s">
        <v>45</v>
      </c>
      <c r="G195" s="36">
        <f t="shared" si="10"/>
        <v>289.8366666666667</v>
      </c>
      <c r="H195" s="36">
        <v>252.6</v>
      </c>
      <c r="I195" s="36">
        <v>233.5</v>
      </c>
      <c r="J195" s="36">
        <v>152</v>
      </c>
      <c r="K195" s="36">
        <v>152.1</v>
      </c>
      <c r="L195" s="36">
        <v>150.4</v>
      </c>
      <c r="M195" s="36">
        <v>152.30000000000001</v>
      </c>
      <c r="N195" s="36">
        <v>177.9</v>
      </c>
      <c r="O195" s="36">
        <v>130.30000000000001</v>
      </c>
      <c r="P195" s="36">
        <v>107.8</v>
      </c>
      <c r="Q195" s="36">
        <v>134.69999999999999</v>
      </c>
      <c r="R195" s="36">
        <v>159.51</v>
      </c>
      <c r="S195" s="36">
        <v>165.96</v>
      </c>
      <c r="T195" s="36">
        <v>152.99</v>
      </c>
      <c r="U195" s="36">
        <v>184.15</v>
      </c>
      <c r="V195" s="36">
        <v>232.87</v>
      </c>
      <c r="W195" s="36">
        <v>308.98</v>
      </c>
      <c r="X195" s="36">
        <v>288.06</v>
      </c>
      <c r="Y195" s="36">
        <v>322.42</v>
      </c>
      <c r="Z195" s="36">
        <v>326.58999999999997</v>
      </c>
      <c r="AA195" s="36">
        <v>273.33</v>
      </c>
      <c r="AB195" s="36">
        <v>256.13</v>
      </c>
      <c r="AC195" s="36">
        <v>285.45999999999998</v>
      </c>
      <c r="AD195" s="36">
        <v>342.53</v>
      </c>
      <c r="AE195" s="56">
        <v>310.72000000000003</v>
      </c>
      <c r="AF195" s="51">
        <v>317.05466666666598</v>
      </c>
    </row>
    <row r="196" spans="1:32" x14ac:dyDescent="0.25">
      <c r="A196" s="2" t="s">
        <v>28</v>
      </c>
      <c r="B196" s="24" t="e">
        <f>VLOOKUP(Prod_Area_data[[#This Row],[or_product]],Ref_products[],2,FALSE)</f>
        <v>#N/A</v>
      </c>
      <c r="C196" s="24" t="str">
        <f>VLOOKUP(Prod_Area_data[[#This Row],[MS]],Ref_MS[],2,FALSE)</f>
        <v>Cyprus</v>
      </c>
      <c r="D196" s="28" t="s">
        <v>160</v>
      </c>
      <c r="E196" s="28" t="s">
        <v>144</v>
      </c>
      <c r="F196" s="28" t="s">
        <v>46</v>
      </c>
      <c r="G196" s="36">
        <f t="shared" si="10"/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56">
        <v>0</v>
      </c>
      <c r="AF196" s="51">
        <v>0</v>
      </c>
    </row>
    <row r="197" spans="1:32" x14ac:dyDescent="0.25">
      <c r="A197" s="2" t="s">
        <v>28</v>
      </c>
      <c r="B197" s="24" t="e">
        <f>VLOOKUP(Prod_Area_data[[#This Row],[or_product]],Ref_products[],2,FALSE)</f>
        <v>#N/A</v>
      </c>
      <c r="C197" s="24" t="str">
        <f>VLOOKUP(Prod_Area_data[[#This Row],[MS]],Ref_MS[],2,FALSE)</f>
        <v>Latvia</v>
      </c>
      <c r="D197" s="28" t="s">
        <v>160</v>
      </c>
      <c r="E197" s="28" t="s">
        <v>145</v>
      </c>
      <c r="F197" s="28" t="s">
        <v>47</v>
      </c>
      <c r="G197" s="36">
        <f t="shared" si="10"/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56">
        <v>0</v>
      </c>
      <c r="AF197" s="51">
        <v>0</v>
      </c>
    </row>
    <row r="198" spans="1:32" x14ac:dyDescent="0.25">
      <c r="A198" s="2" t="s">
        <v>28</v>
      </c>
      <c r="B198" s="24" t="e">
        <f>VLOOKUP(Prod_Area_data[[#This Row],[or_product]],Ref_products[],2,FALSE)</f>
        <v>#N/A</v>
      </c>
      <c r="C198" s="24" t="str">
        <f>VLOOKUP(Prod_Area_data[[#This Row],[MS]],Ref_MS[],2,FALSE)</f>
        <v>Lithuania</v>
      </c>
      <c r="D198" s="28" t="s">
        <v>160</v>
      </c>
      <c r="E198" s="28" t="s">
        <v>146</v>
      </c>
      <c r="F198" s="28" t="s">
        <v>48</v>
      </c>
      <c r="G198" s="36">
        <f t="shared" si="10"/>
        <v>1.7999999999999996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0.8</v>
      </c>
      <c r="T198" s="36">
        <v>2.6</v>
      </c>
      <c r="U198" s="36">
        <v>1.4</v>
      </c>
      <c r="V198" s="36">
        <v>2.1</v>
      </c>
      <c r="W198" s="36">
        <v>2.63</v>
      </c>
      <c r="X198" s="36">
        <v>1.85</v>
      </c>
      <c r="Y198" s="36">
        <v>2.4700000000000002</v>
      </c>
      <c r="Z198" s="36">
        <v>1.92</v>
      </c>
      <c r="AA198" s="36">
        <v>1.82</v>
      </c>
      <c r="AB198" s="36">
        <v>2.0699999999999998</v>
      </c>
      <c r="AC198" s="36">
        <v>1.54</v>
      </c>
      <c r="AD198" s="36">
        <v>2.04</v>
      </c>
      <c r="AE198" s="56">
        <v>1.4</v>
      </c>
      <c r="AF198" s="51">
        <v>1.5413333333333412</v>
      </c>
    </row>
    <row r="199" spans="1:32" x14ac:dyDescent="0.25">
      <c r="A199" s="2" t="s">
        <v>28</v>
      </c>
      <c r="B199" s="24" t="e">
        <f>VLOOKUP(Prod_Area_data[[#This Row],[or_product]],Ref_products[],2,FALSE)</f>
        <v>#N/A</v>
      </c>
      <c r="C199" s="24" t="str">
        <f>VLOOKUP(Prod_Area_data[[#This Row],[MS]],Ref_MS[],2,FALSE)</f>
        <v>Luxembourg</v>
      </c>
      <c r="D199" s="28" t="s">
        <v>160</v>
      </c>
      <c r="E199" s="28" t="s">
        <v>147</v>
      </c>
      <c r="F199" s="28" t="s">
        <v>49</v>
      </c>
      <c r="G199" s="36">
        <f t="shared" si="10"/>
        <v>0.01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0.01</v>
      </c>
      <c r="AC199" s="36">
        <v>0.01</v>
      </c>
      <c r="AD199" s="36">
        <v>0.01</v>
      </c>
      <c r="AE199" s="56">
        <v>0.03</v>
      </c>
      <c r="AF199" s="51">
        <v>1.9999999999999574E-2</v>
      </c>
    </row>
    <row r="200" spans="1:32" x14ac:dyDescent="0.25">
      <c r="A200" s="2" t="s">
        <v>28</v>
      </c>
      <c r="B200" s="24" t="e">
        <f>VLOOKUP(Prod_Area_data[[#This Row],[or_product]],Ref_products[],2,FALSE)</f>
        <v>#N/A</v>
      </c>
      <c r="C200" s="24" t="str">
        <f>VLOOKUP(Prod_Area_data[[#This Row],[MS]],Ref_MS[],2,FALSE)</f>
        <v>Hungary</v>
      </c>
      <c r="D200" s="28" t="s">
        <v>160</v>
      </c>
      <c r="E200" s="28" t="s">
        <v>148</v>
      </c>
      <c r="F200" s="28" t="s">
        <v>50</v>
      </c>
      <c r="G200" s="36">
        <f t="shared" si="10"/>
        <v>59.726666666666667</v>
      </c>
      <c r="H200" s="36">
        <v>22.2</v>
      </c>
      <c r="I200" s="36">
        <v>20.6</v>
      </c>
      <c r="J200" s="36">
        <v>25</v>
      </c>
      <c r="K200" s="36">
        <v>30.3</v>
      </c>
      <c r="L200" s="36">
        <v>27.3</v>
      </c>
      <c r="M200" s="36">
        <v>33.6</v>
      </c>
      <c r="N200" s="36">
        <v>35.9</v>
      </c>
      <c r="O200" s="36">
        <v>32.9</v>
      </c>
      <c r="P200" s="36">
        <v>29</v>
      </c>
      <c r="Q200" s="36">
        <v>31.5</v>
      </c>
      <c r="R200" s="36">
        <v>37.69</v>
      </c>
      <c r="S200" s="36">
        <v>41.01</v>
      </c>
      <c r="T200" s="36">
        <v>40.909999999999997</v>
      </c>
      <c r="U200" s="36">
        <v>42.35</v>
      </c>
      <c r="V200" s="36">
        <v>42.97</v>
      </c>
      <c r="W200" s="36">
        <v>72.02</v>
      </c>
      <c r="X200" s="36">
        <v>61.03</v>
      </c>
      <c r="Y200" s="36">
        <v>75.67</v>
      </c>
      <c r="Z200" s="36">
        <v>62.12</v>
      </c>
      <c r="AA200" s="36">
        <v>58.23</v>
      </c>
      <c r="AB200" s="36">
        <v>58.67</v>
      </c>
      <c r="AC200" s="36">
        <v>62.12</v>
      </c>
      <c r="AD200" s="36">
        <v>66.28</v>
      </c>
      <c r="AE200" s="56">
        <v>58.39</v>
      </c>
      <c r="AF200" s="51">
        <v>63.388666666666722</v>
      </c>
    </row>
    <row r="201" spans="1:32" x14ac:dyDescent="0.25">
      <c r="A201" s="2" t="s">
        <v>28</v>
      </c>
      <c r="B201" s="24" t="e">
        <f>VLOOKUP(Prod_Area_data[[#This Row],[or_product]],Ref_products[],2,FALSE)</f>
        <v>#N/A</v>
      </c>
      <c r="C201" s="24" t="str">
        <f>VLOOKUP(Prod_Area_data[[#This Row],[MS]],Ref_MS[],2,FALSE)</f>
        <v>Malta</v>
      </c>
      <c r="D201" s="28" t="s">
        <v>160</v>
      </c>
      <c r="E201" s="28" t="s">
        <v>149</v>
      </c>
      <c r="F201" s="28" t="s">
        <v>51</v>
      </c>
      <c r="G201" s="36">
        <f t="shared" si="10"/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56">
        <v>0</v>
      </c>
      <c r="AF201" s="51">
        <v>0</v>
      </c>
    </row>
    <row r="202" spans="1:32" x14ac:dyDescent="0.25">
      <c r="A202" s="2" t="s">
        <v>28</v>
      </c>
      <c r="B202" s="24" t="e">
        <f>VLOOKUP(Prod_Area_data[[#This Row],[or_product]],Ref_products[],2,FALSE)</f>
        <v>#N/A</v>
      </c>
      <c r="C202" s="24" t="str">
        <f>VLOOKUP(Prod_Area_data[[#This Row],[MS]],Ref_MS[],2,FALSE)</f>
        <v>Netherlands</v>
      </c>
      <c r="D202" s="28" t="s">
        <v>160</v>
      </c>
      <c r="E202" s="28" t="s">
        <v>150</v>
      </c>
      <c r="F202" s="28" t="s">
        <v>52</v>
      </c>
      <c r="G202" s="36">
        <f t="shared" si="10"/>
        <v>0.12000000000000004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0.54</v>
      </c>
      <c r="AA202" s="36">
        <v>0.48</v>
      </c>
      <c r="AB202" s="36">
        <v>0</v>
      </c>
      <c r="AC202" s="36">
        <v>0.16</v>
      </c>
      <c r="AD202" s="36">
        <v>0.2</v>
      </c>
      <c r="AE202" s="56">
        <v>0</v>
      </c>
      <c r="AF202" s="51">
        <v>0.20933333333333692</v>
      </c>
    </row>
    <row r="203" spans="1:32" x14ac:dyDescent="0.25">
      <c r="A203" s="2" t="s">
        <v>28</v>
      </c>
      <c r="B203" s="24" t="e">
        <f>VLOOKUP(Prod_Area_data[[#This Row],[or_product]],Ref_products[],2,FALSE)</f>
        <v>#N/A</v>
      </c>
      <c r="C203" s="24" t="str">
        <f>VLOOKUP(Prod_Area_data[[#This Row],[MS]],Ref_MS[],2,FALSE)</f>
        <v>Austria</v>
      </c>
      <c r="D203" s="28" t="s">
        <v>160</v>
      </c>
      <c r="E203" s="28" t="s">
        <v>151</v>
      </c>
      <c r="F203" s="28" t="s">
        <v>53</v>
      </c>
      <c r="G203" s="36">
        <f t="shared" si="10"/>
        <v>78.133333333333326</v>
      </c>
      <c r="H203" s="36">
        <v>15.5</v>
      </c>
      <c r="I203" s="36">
        <v>16.3</v>
      </c>
      <c r="J203" s="36">
        <v>14</v>
      </c>
      <c r="K203" s="36">
        <v>15.5</v>
      </c>
      <c r="L203" s="36">
        <v>17.899999999999999</v>
      </c>
      <c r="M203" s="36">
        <v>21.4</v>
      </c>
      <c r="N203" s="36">
        <v>25</v>
      </c>
      <c r="O203" s="36">
        <v>20.2</v>
      </c>
      <c r="P203" s="36">
        <v>18.399999999999999</v>
      </c>
      <c r="Q203" s="36">
        <v>25.3</v>
      </c>
      <c r="R203" s="36">
        <v>34.380000000000003</v>
      </c>
      <c r="S203" s="36">
        <v>38.119999999999997</v>
      </c>
      <c r="T203" s="36">
        <v>37.130000000000003</v>
      </c>
      <c r="U203" s="36">
        <v>42.03</v>
      </c>
      <c r="V203" s="36">
        <v>43.83</v>
      </c>
      <c r="W203" s="36">
        <v>56.9</v>
      </c>
      <c r="X203" s="36">
        <v>49.79</v>
      </c>
      <c r="Y203" s="36">
        <v>64.47</v>
      </c>
      <c r="Z203" s="36">
        <v>67.62</v>
      </c>
      <c r="AA203" s="36">
        <v>69.209999999999994</v>
      </c>
      <c r="AB203" s="36">
        <v>68.5</v>
      </c>
      <c r="AC203" s="36">
        <v>76.739999999999995</v>
      </c>
      <c r="AD203" s="36">
        <v>93.73</v>
      </c>
      <c r="AE203" s="56">
        <v>88.45</v>
      </c>
      <c r="AF203" s="51">
        <v>94.851333333333969</v>
      </c>
    </row>
    <row r="204" spans="1:32" x14ac:dyDescent="0.25">
      <c r="A204" s="2" t="s">
        <v>28</v>
      </c>
      <c r="B204" s="24" t="e">
        <f>VLOOKUP(Prod_Area_data[[#This Row],[or_product]],Ref_products[],2,FALSE)</f>
        <v>#N/A</v>
      </c>
      <c r="C204" s="24" t="str">
        <f>VLOOKUP(Prod_Area_data[[#This Row],[MS]],Ref_MS[],2,FALSE)</f>
        <v>Poland</v>
      </c>
      <c r="D204" s="28" t="s">
        <v>160</v>
      </c>
      <c r="E204" s="28" t="s">
        <v>152</v>
      </c>
      <c r="F204" s="28" t="s">
        <v>54</v>
      </c>
      <c r="G204" s="36">
        <f t="shared" si="10"/>
        <v>11.656666666666665</v>
      </c>
      <c r="H204" s="36">
        <v>0</v>
      </c>
      <c r="I204" s="36">
        <v>0</v>
      </c>
      <c r="J204" s="36">
        <v>0</v>
      </c>
      <c r="K204" s="36">
        <v>0.4</v>
      </c>
      <c r="L204" s="36">
        <v>0.3</v>
      </c>
      <c r="M204" s="36">
        <v>0.3</v>
      </c>
      <c r="N204" s="36">
        <v>0.3</v>
      </c>
      <c r="O204" s="36">
        <v>0.3</v>
      </c>
      <c r="P204" s="36">
        <v>0.1</v>
      </c>
      <c r="Q204" s="36">
        <v>0.1</v>
      </c>
      <c r="R204" s="36">
        <v>0.2</v>
      </c>
      <c r="S204" s="36">
        <v>0.2</v>
      </c>
      <c r="T204" s="36">
        <v>0.9</v>
      </c>
      <c r="U204" s="36">
        <v>0</v>
      </c>
      <c r="V204" s="36">
        <v>1.1100000000000001</v>
      </c>
      <c r="W204" s="36">
        <v>6.2</v>
      </c>
      <c r="X204" s="36">
        <v>7.6</v>
      </c>
      <c r="Y204" s="36">
        <v>9.33</v>
      </c>
      <c r="Z204" s="36">
        <v>5.45</v>
      </c>
      <c r="AA204" s="36">
        <v>7.92</v>
      </c>
      <c r="AB204" s="36">
        <v>7.71</v>
      </c>
      <c r="AC204" s="36">
        <v>9.2100000000000009</v>
      </c>
      <c r="AD204" s="36">
        <v>18.34</v>
      </c>
      <c r="AE204" s="56">
        <v>17.84</v>
      </c>
      <c r="AF204" s="51">
        <v>17.111333333333278</v>
      </c>
    </row>
    <row r="205" spans="1:32" x14ac:dyDescent="0.25">
      <c r="A205" s="2" t="s">
        <v>28</v>
      </c>
      <c r="B205" s="24" t="e">
        <f>VLOOKUP(Prod_Area_data[[#This Row],[or_product]],Ref_products[],2,FALSE)</f>
        <v>#N/A</v>
      </c>
      <c r="C205" s="24" t="str">
        <f>VLOOKUP(Prod_Area_data[[#This Row],[MS]],Ref_MS[],2,FALSE)</f>
        <v>Portugal</v>
      </c>
      <c r="D205" s="28" t="s">
        <v>160</v>
      </c>
      <c r="E205" s="28" t="s">
        <v>153</v>
      </c>
      <c r="F205" s="28" t="s">
        <v>21</v>
      </c>
      <c r="G205" s="36">
        <f t="shared" si="10"/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56">
        <v>0</v>
      </c>
      <c r="AF205" s="51">
        <v>0</v>
      </c>
    </row>
    <row r="206" spans="1:32" x14ac:dyDescent="0.25">
      <c r="A206" s="2" t="s">
        <v>28</v>
      </c>
      <c r="B206" s="24" t="e">
        <f>VLOOKUP(Prod_Area_data[[#This Row],[or_product]],Ref_products[],2,FALSE)</f>
        <v>#N/A</v>
      </c>
      <c r="C206" s="24" t="str">
        <f>VLOOKUP(Prod_Area_data[[#This Row],[MS]],Ref_MS[],2,FALSE)</f>
        <v>Romania</v>
      </c>
      <c r="D206" s="28" t="s">
        <v>160</v>
      </c>
      <c r="E206" s="28" t="s">
        <v>154</v>
      </c>
      <c r="F206" s="28" t="s">
        <v>55</v>
      </c>
      <c r="G206" s="36">
        <f t="shared" si="10"/>
        <v>151.65333333333334</v>
      </c>
      <c r="H206" s="36">
        <v>116.98</v>
      </c>
      <c r="I206" s="36">
        <v>44.79</v>
      </c>
      <c r="J206" s="36">
        <v>71.78</v>
      </c>
      <c r="K206" s="36">
        <v>128.78</v>
      </c>
      <c r="L206" s="36">
        <v>121.27</v>
      </c>
      <c r="M206" s="36">
        <v>143.09</v>
      </c>
      <c r="N206" s="36">
        <v>190.83</v>
      </c>
      <c r="O206" s="36">
        <v>133.22999999999999</v>
      </c>
      <c r="P206" s="36">
        <v>49.86</v>
      </c>
      <c r="Q206" s="36">
        <v>48.83</v>
      </c>
      <c r="R206" s="36">
        <v>63.95</v>
      </c>
      <c r="S206" s="36">
        <v>72.06</v>
      </c>
      <c r="T206" s="36">
        <v>79.790000000000006</v>
      </c>
      <c r="U206" s="36">
        <v>67.67</v>
      </c>
      <c r="V206" s="36">
        <v>79.91</v>
      </c>
      <c r="W206" s="36">
        <v>128.16</v>
      </c>
      <c r="X206" s="36">
        <v>127.27</v>
      </c>
      <c r="Y206" s="36">
        <v>165.14</v>
      </c>
      <c r="Z206" s="36">
        <v>169.42</v>
      </c>
      <c r="AA206" s="36">
        <v>158.15</v>
      </c>
      <c r="AB206" s="36">
        <v>168.9</v>
      </c>
      <c r="AC206" s="36">
        <v>139.61000000000001</v>
      </c>
      <c r="AD206" s="36">
        <v>135.85</v>
      </c>
      <c r="AE206" s="56">
        <v>157.19999999999999</v>
      </c>
      <c r="AF206" s="51">
        <v>169.9993333333332</v>
      </c>
    </row>
    <row r="207" spans="1:32" x14ac:dyDescent="0.25">
      <c r="A207" s="2" t="s">
        <v>28</v>
      </c>
      <c r="B207" s="24" t="e">
        <f>VLOOKUP(Prod_Area_data[[#This Row],[or_product]],Ref_products[],2,FALSE)</f>
        <v>#N/A</v>
      </c>
      <c r="C207" s="24" t="str">
        <f>VLOOKUP(Prod_Area_data[[#This Row],[MS]],Ref_MS[],2,FALSE)</f>
        <v>Slovenia</v>
      </c>
      <c r="D207" s="28" t="s">
        <v>160</v>
      </c>
      <c r="E207" s="28" t="s">
        <v>155</v>
      </c>
      <c r="F207" s="28" t="s">
        <v>56</v>
      </c>
      <c r="G207" s="36">
        <f t="shared" si="10"/>
        <v>1.9533333333333334</v>
      </c>
      <c r="H207" s="36">
        <v>0.03</v>
      </c>
      <c r="I207" s="36">
        <v>0.04</v>
      </c>
      <c r="J207" s="36">
        <v>7.0000000000000007E-2</v>
      </c>
      <c r="K207" s="36">
        <v>0.04</v>
      </c>
      <c r="L207" s="36">
        <v>0.08</v>
      </c>
      <c r="M207" s="36">
        <v>0.17</v>
      </c>
      <c r="N207" s="36">
        <v>0.23</v>
      </c>
      <c r="O207" s="36">
        <v>0.13</v>
      </c>
      <c r="P207" s="36">
        <v>0.05</v>
      </c>
      <c r="Q207" s="36">
        <v>7.0000000000000007E-2</v>
      </c>
      <c r="R207" s="36">
        <v>0.11</v>
      </c>
      <c r="S207" s="36">
        <v>0.11</v>
      </c>
      <c r="T207" s="36">
        <v>0.14000000000000001</v>
      </c>
      <c r="U207" s="36">
        <v>0</v>
      </c>
      <c r="V207" s="36">
        <v>0.4</v>
      </c>
      <c r="W207" s="36">
        <v>1.71</v>
      </c>
      <c r="X207" s="36">
        <v>2.4700000000000002</v>
      </c>
      <c r="Y207" s="36">
        <v>2.91</v>
      </c>
      <c r="Z207" s="36">
        <v>1.76</v>
      </c>
      <c r="AA207" s="36">
        <v>1.43</v>
      </c>
      <c r="AB207" s="36">
        <v>1.64</v>
      </c>
      <c r="AC207" s="36">
        <v>1.89</v>
      </c>
      <c r="AD207" s="36">
        <v>2.33</v>
      </c>
      <c r="AE207" s="56">
        <v>3.04</v>
      </c>
      <c r="AF207" s="51">
        <v>2.6599999999999966</v>
      </c>
    </row>
    <row r="208" spans="1:32" x14ac:dyDescent="0.25">
      <c r="A208" s="2" t="s">
        <v>28</v>
      </c>
      <c r="B208" s="24" t="e">
        <f>VLOOKUP(Prod_Area_data[[#This Row],[or_product]],Ref_products[],2,FALSE)</f>
        <v>#N/A</v>
      </c>
      <c r="C208" s="24" t="str">
        <f>VLOOKUP(Prod_Area_data[[#This Row],[MS]],Ref_MS[],2,FALSE)</f>
        <v>Slovakia</v>
      </c>
      <c r="D208" s="28" t="s">
        <v>160</v>
      </c>
      <c r="E208" s="28" t="s">
        <v>156</v>
      </c>
      <c r="F208" s="28" t="s">
        <v>57</v>
      </c>
      <c r="G208" s="36">
        <f t="shared" si="10"/>
        <v>54.763333333333343</v>
      </c>
      <c r="H208" s="36">
        <v>6.1</v>
      </c>
      <c r="I208" s="36">
        <v>6.4</v>
      </c>
      <c r="J208" s="36">
        <v>9.6999999999999993</v>
      </c>
      <c r="K208" s="36">
        <v>11.1</v>
      </c>
      <c r="L208" s="36">
        <v>8.6</v>
      </c>
      <c r="M208" s="36">
        <v>10.7</v>
      </c>
      <c r="N208" s="36">
        <v>12.3</v>
      </c>
      <c r="O208" s="36">
        <v>7.9</v>
      </c>
      <c r="P208" s="36">
        <v>5.4</v>
      </c>
      <c r="Q208" s="36">
        <v>9.6999999999999993</v>
      </c>
      <c r="R208" s="36">
        <v>13.98</v>
      </c>
      <c r="S208" s="36">
        <v>19.7</v>
      </c>
      <c r="T208" s="36">
        <v>21.89</v>
      </c>
      <c r="U208" s="36">
        <v>29.22</v>
      </c>
      <c r="V208" s="36">
        <v>33.229999999999997</v>
      </c>
      <c r="W208" s="36">
        <v>43.37</v>
      </c>
      <c r="X208" s="36">
        <v>34.869999999999997</v>
      </c>
      <c r="Y208" s="36">
        <v>43.9</v>
      </c>
      <c r="Z208" s="36">
        <v>45.3</v>
      </c>
      <c r="AA208" s="36">
        <v>47.6</v>
      </c>
      <c r="AB208" s="36">
        <v>51.07</v>
      </c>
      <c r="AC208" s="36">
        <v>64.14</v>
      </c>
      <c r="AD208" s="36">
        <v>66.650000000000006</v>
      </c>
      <c r="AE208" s="56">
        <v>49.08</v>
      </c>
      <c r="AF208" s="51">
        <v>63.780000000000655</v>
      </c>
    </row>
    <row r="209" spans="1:32" x14ac:dyDescent="0.25">
      <c r="A209" s="2" t="s">
        <v>28</v>
      </c>
      <c r="B209" s="24" t="e">
        <f>VLOOKUP(Prod_Area_data[[#This Row],[or_product]],Ref_products[],2,FALSE)</f>
        <v>#N/A</v>
      </c>
      <c r="C209" s="24" t="str">
        <f>VLOOKUP(Prod_Area_data[[#This Row],[MS]],Ref_MS[],2,FALSE)</f>
        <v>Finland</v>
      </c>
      <c r="D209" s="28" t="s">
        <v>160</v>
      </c>
      <c r="E209" s="28" t="s">
        <v>157</v>
      </c>
      <c r="F209" s="28" t="s">
        <v>58</v>
      </c>
      <c r="G209" s="36">
        <f t="shared" si="10"/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56">
        <v>0</v>
      </c>
      <c r="AF209" s="51">
        <v>0</v>
      </c>
    </row>
    <row r="210" spans="1:32" x14ac:dyDescent="0.25">
      <c r="A210" s="2" t="s">
        <v>28</v>
      </c>
      <c r="B210" s="24" t="e">
        <f>VLOOKUP(Prod_Area_data[[#This Row],[or_product]],Ref_products[],2,FALSE)</f>
        <v>#N/A</v>
      </c>
      <c r="C210" s="24" t="str">
        <f>VLOOKUP(Prod_Area_data[[#This Row],[MS]],Ref_MS[],2,FALSE)</f>
        <v>Sweden</v>
      </c>
      <c r="D210" s="28" t="s">
        <v>160</v>
      </c>
      <c r="E210" s="28" t="s">
        <v>158</v>
      </c>
      <c r="F210" s="28" t="s">
        <v>59</v>
      </c>
      <c r="G210" s="36">
        <f t="shared" si="10"/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56">
        <v>0</v>
      </c>
      <c r="AF210" s="51">
        <v>0</v>
      </c>
    </row>
    <row r="211" spans="1:32" x14ac:dyDescent="0.25">
      <c r="A211" s="2" t="s">
        <v>28</v>
      </c>
      <c r="B211" s="24" t="e">
        <f>VLOOKUP(Prod_Area_data[[#This Row],[or_product]],Ref_products[],2,FALSE)</f>
        <v>#N/A</v>
      </c>
      <c r="C211" s="24" t="str">
        <f>VLOOKUP(Prod_Area_data[[#This Row],[MS]],Ref_MS[],2,FALSE)</f>
        <v>United Kingdom</v>
      </c>
      <c r="D211" s="28" t="s">
        <v>160</v>
      </c>
      <c r="E211" s="28" t="s">
        <v>159</v>
      </c>
      <c r="F211" s="28" t="s">
        <v>60</v>
      </c>
      <c r="G211" s="36">
        <f t="shared" si="10"/>
        <v>0</v>
      </c>
      <c r="H211" s="36">
        <v>0</v>
      </c>
      <c r="I211" s="36">
        <v>2.2000000000000002</v>
      </c>
      <c r="J211" s="36">
        <v>1</v>
      </c>
      <c r="K211" s="36">
        <v>1.1000000000000001</v>
      </c>
      <c r="L211" s="36">
        <v>1</v>
      </c>
      <c r="M211" s="36">
        <v>1</v>
      </c>
      <c r="N211" s="36">
        <v>1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56">
        <v>0</v>
      </c>
      <c r="AF211" s="51">
        <v>0</v>
      </c>
    </row>
    <row r="212" spans="1:32" x14ac:dyDescent="0.25">
      <c r="A212" s="2" t="s">
        <v>29</v>
      </c>
      <c r="B212" s="24" t="str">
        <f>VLOOKUP(Prod_Area_data[[#This Row],[or_product]],Ref_products[],2,FALSE)</f>
        <v>Field peas</v>
      </c>
      <c r="C212" s="24" t="str">
        <f>VLOOKUP(Prod_Area_data[[#This Row],[MS]],Ref_MS[],2,FALSE)</f>
        <v>EU-27</v>
      </c>
      <c r="D212" s="28" t="s">
        <v>92</v>
      </c>
      <c r="E212" s="28" t="s">
        <v>114</v>
      </c>
      <c r="F212" s="28" t="s">
        <v>115</v>
      </c>
      <c r="G212" s="36">
        <f t="shared" si="10"/>
        <v>1913.8899999999996</v>
      </c>
      <c r="H212" s="36">
        <v>2950.2299999999987</v>
      </c>
      <c r="I212" s="36">
        <v>2832.35</v>
      </c>
      <c r="J212" s="36">
        <v>2733.85</v>
      </c>
      <c r="K212" s="36">
        <v>2668.81</v>
      </c>
      <c r="L212" s="36">
        <v>2812.6800000000003</v>
      </c>
      <c r="M212" s="36">
        <v>2271.8000000000002</v>
      </c>
      <c r="N212" s="36">
        <v>1905.249</v>
      </c>
      <c r="O212" s="36">
        <v>1261.3360000000002</v>
      </c>
      <c r="P212" s="36">
        <v>1014.48</v>
      </c>
      <c r="Q212" s="36">
        <v>1200.4300000000005</v>
      </c>
      <c r="R212" s="36">
        <v>1850.31</v>
      </c>
      <c r="S212" s="36">
        <v>1455.1100000000006</v>
      </c>
      <c r="T212" s="36">
        <v>1148.57</v>
      </c>
      <c r="U212" s="36">
        <v>1175.3</v>
      </c>
      <c r="V212" s="36">
        <v>1266.7699999999998</v>
      </c>
      <c r="W212" s="36">
        <v>1897.1200000000001</v>
      </c>
      <c r="X212" s="36">
        <v>2124.0000000000005</v>
      </c>
      <c r="Y212" s="36">
        <v>2605.8799999999997</v>
      </c>
      <c r="Z212" s="36">
        <v>1895.02</v>
      </c>
      <c r="AA212" s="36">
        <v>2012.2499999999998</v>
      </c>
      <c r="AB212" s="36">
        <v>1920.1199999999994</v>
      </c>
      <c r="AC212" s="36">
        <v>1837.36</v>
      </c>
      <c r="AD212" s="36">
        <v>1865.9</v>
      </c>
      <c r="AE212" s="56">
        <v>1955.65</v>
      </c>
      <c r="AF212" s="51">
        <v>2282.2376850876117</v>
      </c>
    </row>
    <row r="213" spans="1:32" x14ac:dyDescent="0.25">
      <c r="A213" s="2" t="s">
        <v>29</v>
      </c>
      <c r="B213" s="24" t="str">
        <f>VLOOKUP(Prod_Area_data[[#This Row],[or_product]],Ref_products[],2,FALSE)</f>
        <v>Field peas</v>
      </c>
      <c r="C213" s="24" t="str">
        <f>VLOOKUP(Prod_Area_data[[#This Row],[MS]],Ref_MS[],2,FALSE)</f>
        <v>EU-28</v>
      </c>
      <c r="D213" s="28" t="s">
        <v>92</v>
      </c>
      <c r="E213" s="28" t="s">
        <v>34</v>
      </c>
      <c r="F213" s="28" t="s">
        <v>35</v>
      </c>
      <c r="G213" s="36"/>
      <c r="H213" s="36">
        <f>H212+H241</f>
        <v>3197.0299999999988</v>
      </c>
      <c r="I213" s="36">
        <f t="shared" ref="I213:AA213" si="11">I212+I241</f>
        <v>3147.65</v>
      </c>
      <c r="J213" s="36">
        <f t="shared" si="11"/>
        <v>2995.45</v>
      </c>
      <c r="K213" s="36">
        <f t="shared" si="11"/>
        <v>2921.31</v>
      </c>
      <c r="L213" s="36">
        <f t="shared" si="11"/>
        <v>3006.09</v>
      </c>
      <c r="M213" s="36">
        <f t="shared" si="11"/>
        <v>2416.7000000000003</v>
      </c>
      <c r="N213" s="36">
        <f t="shared" si="11"/>
        <v>2035.749</v>
      </c>
      <c r="O213" s="36">
        <f t="shared" si="11"/>
        <v>1338.9140110000003</v>
      </c>
      <c r="P213" s="36">
        <f t="shared" si="11"/>
        <v>1128.8690055</v>
      </c>
      <c r="Q213" s="36">
        <f t="shared" si="11"/>
        <v>1351.6300000000006</v>
      </c>
      <c r="R213" s="36">
        <f t="shared" si="11"/>
        <v>1997.31</v>
      </c>
      <c r="S213" s="36">
        <f t="shared" si="11"/>
        <v>1578.1100000000006</v>
      </c>
      <c r="T213" s="36">
        <f t="shared" si="11"/>
        <v>1206.57</v>
      </c>
      <c r="U213" s="36">
        <f t="shared" si="11"/>
        <v>1282.3</v>
      </c>
      <c r="V213" s="36">
        <f t="shared" si="11"/>
        <v>1392.7699999999998</v>
      </c>
      <c r="W213" s="36">
        <f t="shared" si="11"/>
        <v>2077.12</v>
      </c>
      <c r="X213" s="36">
        <f t="shared" si="11"/>
        <v>2310.0000000000005</v>
      </c>
      <c r="Y213" s="36">
        <f t="shared" si="11"/>
        <v>2765.8799999999997</v>
      </c>
      <c r="Z213" s="36">
        <f t="shared" si="11"/>
        <v>2001.72</v>
      </c>
      <c r="AA213" s="36">
        <f t="shared" si="11"/>
        <v>2172.1499999999996</v>
      </c>
      <c r="AB213" s="36"/>
      <c r="AC213" s="51"/>
      <c r="AD213" s="54"/>
      <c r="AE213" s="56"/>
      <c r="AF213" s="51"/>
    </row>
    <row r="214" spans="1:32" x14ac:dyDescent="0.25">
      <c r="A214" s="2" t="s">
        <v>29</v>
      </c>
      <c r="B214" s="24" t="str">
        <f>VLOOKUP(Prod_Area_data[[#This Row],[or_product]],Ref_products[],2,FALSE)</f>
        <v>Field peas</v>
      </c>
      <c r="C214" s="24" t="str">
        <f>VLOOKUP(Prod_Area_data[[#This Row],[MS]],Ref_MS[],2,FALSE)</f>
        <v>Belgium</v>
      </c>
      <c r="D214" s="28" t="s">
        <v>92</v>
      </c>
      <c r="E214" s="28" t="s">
        <v>131</v>
      </c>
      <c r="F214" s="28" t="s">
        <v>36</v>
      </c>
      <c r="G214" s="36">
        <f t="shared" si="10"/>
        <v>2.41</v>
      </c>
      <c r="H214" s="36">
        <v>5.9</v>
      </c>
      <c r="I214" s="36">
        <v>6.1</v>
      </c>
      <c r="J214" s="36">
        <v>4.9000000000000004</v>
      </c>
      <c r="K214" s="36">
        <v>8.6999999999999993</v>
      </c>
      <c r="L214" s="36">
        <v>6.2</v>
      </c>
      <c r="M214" s="36">
        <v>4.5999999999999996</v>
      </c>
      <c r="N214" s="36">
        <v>3.5</v>
      </c>
      <c r="O214" s="36">
        <v>3.1</v>
      </c>
      <c r="P214" s="36">
        <v>3.5</v>
      </c>
      <c r="Q214" s="36">
        <v>5.4</v>
      </c>
      <c r="R214" s="36">
        <v>0</v>
      </c>
      <c r="S214" s="36">
        <v>3.62</v>
      </c>
      <c r="T214" s="36">
        <v>2</v>
      </c>
      <c r="U214" s="36">
        <v>1.8</v>
      </c>
      <c r="V214" s="36">
        <v>0</v>
      </c>
      <c r="W214" s="36">
        <v>3.94</v>
      </c>
      <c r="X214" s="36">
        <v>2.6</v>
      </c>
      <c r="Y214" s="36">
        <v>2.89</v>
      </c>
      <c r="Z214" s="36">
        <v>2.56</v>
      </c>
      <c r="AA214" s="36">
        <v>2.5299999999999998</v>
      </c>
      <c r="AB214" s="36">
        <v>2.5099999999999998</v>
      </c>
      <c r="AC214" s="36">
        <v>2.11</v>
      </c>
      <c r="AD214" s="36">
        <v>2.2200000000000002</v>
      </c>
      <c r="AE214" s="56">
        <v>2.5</v>
      </c>
      <c r="AF214" s="51">
        <v>2.1679064381104345</v>
      </c>
    </row>
    <row r="215" spans="1:32" x14ac:dyDescent="0.25">
      <c r="A215" s="2" t="s">
        <v>29</v>
      </c>
      <c r="B215" s="24" t="str">
        <f>VLOOKUP(Prod_Area_data[[#This Row],[or_product]],Ref_products[],2,FALSE)</f>
        <v>Field peas</v>
      </c>
      <c r="C215" s="24" t="str">
        <f>VLOOKUP(Prod_Area_data[[#This Row],[MS]],Ref_MS[],2,FALSE)</f>
        <v>Bulgaria</v>
      </c>
      <c r="D215" s="28" t="s">
        <v>92</v>
      </c>
      <c r="E215" s="28" t="s">
        <v>132</v>
      </c>
      <c r="F215" s="28" t="s">
        <v>37</v>
      </c>
      <c r="G215" s="36">
        <f t="shared" si="10"/>
        <v>25.14</v>
      </c>
      <c r="H215" s="36">
        <v>5.2</v>
      </c>
      <c r="I215" s="36">
        <v>8.6999999999999993</v>
      </c>
      <c r="J215" s="36">
        <v>8.9</v>
      </c>
      <c r="K215" s="36">
        <v>3.8</v>
      </c>
      <c r="L215" s="36">
        <v>4.8</v>
      </c>
      <c r="M215" s="36">
        <v>2.4</v>
      </c>
      <c r="N215" s="36">
        <v>1.1000000000000001</v>
      </c>
      <c r="O215" s="36">
        <v>2.7</v>
      </c>
      <c r="P215" s="36">
        <v>4.3</v>
      </c>
      <c r="Q215" s="36">
        <v>5</v>
      </c>
      <c r="R215" s="36">
        <v>3.6</v>
      </c>
      <c r="S215" s="36">
        <v>2</v>
      </c>
      <c r="T215" s="36">
        <v>2.1</v>
      </c>
      <c r="U215" s="36">
        <v>2.02</v>
      </c>
      <c r="V215" s="36">
        <v>1.53</v>
      </c>
      <c r="W215" s="36">
        <v>20.5</v>
      </c>
      <c r="X215" s="36">
        <v>47.4</v>
      </c>
      <c r="Y215" s="36">
        <v>133.25</v>
      </c>
      <c r="Z215" s="36">
        <v>53.9</v>
      </c>
      <c r="AA215" s="36">
        <v>38.700000000000003</v>
      </c>
      <c r="AB215" s="36">
        <v>28.53</v>
      </c>
      <c r="AC215" s="36">
        <v>27.46</v>
      </c>
      <c r="AD215" s="36">
        <v>19.43</v>
      </c>
      <c r="AE215" s="56">
        <v>19</v>
      </c>
      <c r="AF215" s="51">
        <v>33.059600000000209</v>
      </c>
    </row>
    <row r="216" spans="1:32" x14ac:dyDescent="0.25">
      <c r="A216" s="2" t="s">
        <v>29</v>
      </c>
      <c r="B216" s="24" t="str">
        <f>VLOOKUP(Prod_Area_data[[#This Row],[or_product]],Ref_products[],2,FALSE)</f>
        <v>Field peas</v>
      </c>
      <c r="C216" s="24" t="str">
        <f>VLOOKUP(Prod_Area_data[[#This Row],[MS]],Ref_MS[],2,FALSE)</f>
        <v>Czechia</v>
      </c>
      <c r="D216" s="28" t="s">
        <v>92</v>
      </c>
      <c r="E216" s="28" t="s">
        <v>133</v>
      </c>
      <c r="F216" s="28" t="s">
        <v>124</v>
      </c>
      <c r="G216" s="36">
        <f t="shared" si="10"/>
        <v>100.89333333333332</v>
      </c>
      <c r="H216" s="36">
        <v>75.3</v>
      </c>
      <c r="I216" s="36">
        <v>82.54</v>
      </c>
      <c r="J216" s="36">
        <v>56.15</v>
      </c>
      <c r="K216" s="36">
        <v>53.74</v>
      </c>
      <c r="L216" s="36">
        <v>71.959999999999994</v>
      </c>
      <c r="M216" s="36">
        <v>78.760000000000005</v>
      </c>
      <c r="N216" s="36">
        <v>71.5</v>
      </c>
      <c r="O216" s="36">
        <v>55</v>
      </c>
      <c r="P216" s="36">
        <v>40.9</v>
      </c>
      <c r="Q216" s="36">
        <v>51.9</v>
      </c>
      <c r="R216" s="36">
        <v>48.24</v>
      </c>
      <c r="S216" s="36">
        <v>52.34</v>
      </c>
      <c r="T216" s="36">
        <v>30.71</v>
      </c>
      <c r="U216" s="36">
        <v>30.7</v>
      </c>
      <c r="V216" s="36">
        <v>42.75</v>
      </c>
      <c r="W216" s="36">
        <v>78.16</v>
      </c>
      <c r="X216" s="36">
        <v>68.7</v>
      </c>
      <c r="Y216" s="36">
        <v>87.32</v>
      </c>
      <c r="Z216" s="36">
        <v>70.56</v>
      </c>
      <c r="AA216" s="36">
        <v>67.34</v>
      </c>
      <c r="AB216" s="36">
        <v>84.86</v>
      </c>
      <c r="AC216" s="36">
        <v>104.42</v>
      </c>
      <c r="AD216" s="36">
        <v>115.14</v>
      </c>
      <c r="AE216" s="56">
        <v>113.4</v>
      </c>
      <c r="AF216" s="51">
        <v>130.32665333333597</v>
      </c>
    </row>
    <row r="217" spans="1:32" x14ac:dyDescent="0.25">
      <c r="A217" s="2" t="s">
        <v>29</v>
      </c>
      <c r="B217" s="24" t="str">
        <f>VLOOKUP(Prod_Area_data[[#This Row],[or_product]],Ref_products[],2,FALSE)</f>
        <v>Field peas</v>
      </c>
      <c r="C217" s="24" t="str">
        <f>VLOOKUP(Prod_Area_data[[#This Row],[MS]],Ref_MS[],2,FALSE)</f>
        <v>Denmark</v>
      </c>
      <c r="D217" s="28" t="s">
        <v>92</v>
      </c>
      <c r="E217" s="28" t="s">
        <v>134</v>
      </c>
      <c r="F217" s="28" t="s">
        <v>39</v>
      </c>
      <c r="G217" s="36">
        <f t="shared" si="10"/>
        <v>40.533333333333331</v>
      </c>
      <c r="H217" s="36">
        <v>138.69999999999999</v>
      </c>
      <c r="I217" s="36">
        <v>113.2</v>
      </c>
      <c r="J217" s="36">
        <v>149.5</v>
      </c>
      <c r="K217" s="36">
        <v>125.1</v>
      </c>
      <c r="L217" s="36">
        <v>96</v>
      </c>
      <c r="M217" s="36">
        <v>53.1</v>
      </c>
      <c r="N217" s="36">
        <v>32.200000000000003</v>
      </c>
      <c r="O217" s="36">
        <v>19.399999999999999</v>
      </c>
      <c r="P217" s="36">
        <v>14</v>
      </c>
      <c r="Q217" s="36">
        <v>22.4</v>
      </c>
      <c r="R217" s="36">
        <v>28</v>
      </c>
      <c r="S217" s="36">
        <v>20.2</v>
      </c>
      <c r="T217" s="36">
        <v>17.600000000000001</v>
      </c>
      <c r="U217" s="36">
        <v>14.6</v>
      </c>
      <c r="V217" s="36">
        <v>17</v>
      </c>
      <c r="W217" s="36">
        <v>21</v>
      </c>
      <c r="X217" s="36">
        <v>17.600000000000001</v>
      </c>
      <c r="Y217" s="36">
        <v>24.1</v>
      </c>
      <c r="Z217" s="36">
        <v>18.8</v>
      </c>
      <c r="AA217" s="36">
        <v>21.5</v>
      </c>
      <c r="AB217" s="36">
        <v>32.4</v>
      </c>
      <c r="AC217" s="36">
        <v>34</v>
      </c>
      <c r="AD217" s="36">
        <v>64.099999999999994</v>
      </c>
      <c r="AE217" s="56">
        <v>55.2</v>
      </c>
      <c r="AF217" s="51">
        <v>62.763999999999669</v>
      </c>
    </row>
    <row r="218" spans="1:32" x14ac:dyDescent="0.25">
      <c r="A218" s="2" t="s">
        <v>29</v>
      </c>
      <c r="B218" s="24" t="str">
        <f>VLOOKUP(Prod_Area_data[[#This Row],[or_product]],Ref_products[],2,FALSE)</f>
        <v>Field peas</v>
      </c>
      <c r="C218" s="24" t="str">
        <f>VLOOKUP(Prod_Area_data[[#This Row],[MS]],Ref_MS[],2,FALSE)</f>
        <v>Germany</v>
      </c>
      <c r="D218" s="28" t="s">
        <v>92</v>
      </c>
      <c r="E218" s="28" t="s">
        <v>135</v>
      </c>
      <c r="F218" s="28" t="s">
        <v>40</v>
      </c>
      <c r="G218" s="36">
        <f t="shared" si="10"/>
        <v>286.76666666666665</v>
      </c>
      <c r="H218" s="36">
        <v>408.9</v>
      </c>
      <c r="I218" s="36">
        <v>559.6</v>
      </c>
      <c r="J218" s="36">
        <v>413.2</v>
      </c>
      <c r="K218" s="36">
        <v>391.7</v>
      </c>
      <c r="L218" s="36">
        <v>464.2</v>
      </c>
      <c r="M218" s="36">
        <v>346.3</v>
      </c>
      <c r="N218" s="36">
        <v>287.7</v>
      </c>
      <c r="O218" s="36">
        <v>177.5</v>
      </c>
      <c r="P218" s="36">
        <v>140.6</v>
      </c>
      <c r="Q218" s="36">
        <v>165.9</v>
      </c>
      <c r="R218" s="36">
        <v>171.97</v>
      </c>
      <c r="S218" s="36">
        <v>154.6</v>
      </c>
      <c r="T218" s="36">
        <v>138.80000000000001</v>
      </c>
      <c r="U218" s="36">
        <v>129.5</v>
      </c>
      <c r="V218" s="36">
        <v>155.30000000000001</v>
      </c>
      <c r="W218" s="36">
        <v>276.8</v>
      </c>
      <c r="X218" s="36">
        <v>290.2</v>
      </c>
      <c r="Y218" s="36">
        <v>298.10000000000002</v>
      </c>
      <c r="Z218" s="36">
        <v>197.1</v>
      </c>
      <c r="AA218" s="36">
        <v>228.2</v>
      </c>
      <c r="AB218" s="36">
        <v>297.5</v>
      </c>
      <c r="AC218" s="36">
        <v>299.10000000000002</v>
      </c>
      <c r="AD218" s="36">
        <v>322.60000000000002</v>
      </c>
      <c r="AE218" s="56">
        <v>263.7</v>
      </c>
      <c r="AF218" s="51">
        <v>354.28213333333326</v>
      </c>
    </row>
    <row r="219" spans="1:32" x14ac:dyDescent="0.25">
      <c r="A219" s="2" t="s">
        <v>29</v>
      </c>
      <c r="B219" s="24" t="str">
        <f>VLOOKUP(Prod_Area_data[[#This Row],[or_product]],Ref_products[],2,FALSE)</f>
        <v>Field peas</v>
      </c>
      <c r="C219" s="24" t="str">
        <f>VLOOKUP(Prod_Area_data[[#This Row],[MS]],Ref_MS[],2,FALSE)</f>
        <v>Estonia</v>
      </c>
      <c r="D219" s="28" t="s">
        <v>92</v>
      </c>
      <c r="E219" s="28" t="s">
        <v>136</v>
      </c>
      <c r="F219" s="28" t="s">
        <v>41</v>
      </c>
      <c r="G219" s="36">
        <f t="shared" si="10"/>
        <v>86.033333333333346</v>
      </c>
      <c r="H219" s="36">
        <v>5.3</v>
      </c>
      <c r="I219" s="36">
        <v>5</v>
      </c>
      <c r="J219" s="36">
        <v>4.8</v>
      </c>
      <c r="K219" s="36">
        <v>4.8</v>
      </c>
      <c r="L219" s="36">
        <v>3.2</v>
      </c>
      <c r="M219" s="36">
        <v>5.7</v>
      </c>
      <c r="N219" s="36">
        <v>5.5</v>
      </c>
      <c r="O219" s="36">
        <v>9.4</v>
      </c>
      <c r="P219" s="36">
        <v>3.2</v>
      </c>
      <c r="Q219" s="36">
        <v>7.5</v>
      </c>
      <c r="R219" s="36">
        <v>12.1</v>
      </c>
      <c r="S219" s="36">
        <v>15.4</v>
      </c>
      <c r="T219" s="36">
        <v>12.9</v>
      </c>
      <c r="U219" s="36">
        <v>30.8</v>
      </c>
      <c r="V219" s="36">
        <v>34.200000000000003</v>
      </c>
      <c r="W219" s="36">
        <v>58.5</v>
      </c>
      <c r="X219" s="36">
        <v>72.239999999999995</v>
      </c>
      <c r="Y219" s="36">
        <v>49.86</v>
      </c>
      <c r="Z219" s="36">
        <v>53.65</v>
      </c>
      <c r="AA219" s="36">
        <v>82</v>
      </c>
      <c r="AB219" s="36">
        <v>81.239999999999995</v>
      </c>
      <c r="AC219" s="36">
        <v>59.16</v>
      </c>
      <c r="AD219" s="36">
        <v>94.86</v>
      </c>
      <c r="AE219" s="56">
        <v>105.16</v>
      </c>
      <c r="AF219" s="51">
        <v>106.72305999999953</v>
      </c>
    </row>
    <row r="220" spans="1:32" x14ac:dyDescent="0.25">
      <c r="A220" s="2" t="s">
        <v>29</v>
      </c>
      <c r="B220" s="24" t="str">
        <f>VLOOKUP(Prod_Area_data[[#This Row],[or_product]],Ref_products[],2,FALSE)</f>
        <v>Field peas</v>
      </c>
      <c r="C220" s="24" t="str">
        <f>VLOOKUP(Prod_Area_data[[#This Row],[MS]],Ref_MS[],2,FALSE)</f>
        <v>Ireland</v>
      </c>
      <c r="D220" s="28" t="s">
        <v>92</v>
      </c>
      <c r="E220" s="28" t="s">
        <v>137</v>
      </c>
      <c r="F220" s="28" t="s">
        <v>42</v>
      </c>
      <c r="G220" s="36">
        <f t="shared" si="10"/>
        <v>2.8366666666666664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2.4500000000000002</v>
      </c>
      <c r="Q220" s="36">
        <v>3.87</v>
      </c>
      <c r="R220" s="36">
        <v>5.61</v>
      </c>
      <c r="S220" s="36">
        <v>3.7</v>
      </c>
      <c r="T220" s="36">
        <v>2.94</v>
      </c>
      <c r="U220" s="36">
        <v>2.23</v>
      </c>
      <c r="V220" s="36">
        <v>3.04</v>
      </c>
      <c r="W220" s="36">
        <v>3.34</v>
      </c>
      <c r="X220" s="36">
        <v>3.4</v>
      </c>
      <c r="Y220" s="36">
        <v>2.52</v>
      </c>
      <c r="Z220" s="36">
        <v>1.7</v>
      </c>
      <c r="AA220" s="36">
        <v>3</v>
      </c>
      <c r="AB220" s="36">
        <v>3.5</v>
      </c>
      <c r="AC220" s="36">
        <v>2.31</v>
      </c>
      <c r="AD220" s="36">
        <v>2.77</v>
      </c>
      <c r="AE220" s="56">
        <v>2.74</v>
      </c>
      <c r="AF220" s="51">
        <v>2.6132377804784288</v>
      </c>
    </row>
    <row r="221" spans="1:32" x14ac:dyDescent="0.25">
      <c r="A221" s="2" t="s">
        <v>29</v>
      </c>
      <c r="B221" s="24" t="str">
        <f>VLOOKUP(Prod_Area_data[[#This Row],[or_product]],Ref_products[],2,FALSE)</f>
        <v>Field peas</v>
      </c>
      <c r="C221" s="24" t="str">
        <f>VLOOKUP(Prod_Area_data[[#This Row],[MS]],Ref_MS[],2,FALSE)</f>
        <v>Greece</v>
      </c>
      <c r="D221" s="28" t="s">
        <v>92</v>
      </c>
      <c r="E221" s="28" t="s">
        <v>138</v>
      </c>
      <c r="F221" s="28" t="s">
        <v>43</v>
      </c>
      <c r="G221" s="36">
        <f t="shared" si="10"/>
        <v>25.966666666666658</v>
      </c>
      <c r="H221" s="36">
        <v>6.02</v>
      </c>
      <c r="I221" s="36">
        <v>6.01</v>
      </c>
      <c r="J221" s="36">
        <v>4.2699999999999996</v>
      </c>
      <c r="K221" s="36">
        <v>5.93</v>
      </c>
      <c r="L221" s="36">
        <v>6.24</v>
      </c>
      <c r="M221" s="36">
        <v>7.78</v>
      </c>
      <c r="N221" s="36">
        <v>6.24</v>
      </c>
      <c r="O221" s="36">
        <v>6.55</v>
      </c>
      <c r="P221" s="36">
        <v>4.88</v>
      </c>
      <c r="Q221" s="36">
        <v>8.6</v>
      </c>
      <c r="R221" s="36">
        <v>9.23</v>
      </c>
      <c r="S221" s="36">
        <v>6.93</v>
      </c>
      <c r="T221" s="36">
        <v>6.5</v>
      </c>
      <c r="U221" s="36">
        <v>7.74</v>
      </c>
      <c r="V221" s="36">
        <v>9.36</v>
      </c>
      <c r="W221" s="36">
        <v>16.13</v>
      </c>
      <c r="X221" s="36">
        <v>17.11</v>
      </c>
      <c r="Y221" s="36">
        <v>21.06</v>
      </c>
      <c r="Z221" s="36">
        <v>22.11</v>
      </c>
      <c r="AA221" s="36">
        <v>17.37</v>
      </c>
      <c r="AB221" s="36">
        <v>18.350000000000001</v>
      </c>
      <c r="AC221" s="36">
        <v>28.44</v>
      </c>
      <c r="AD221" s="36">
        <v>34.51</v>
      </c>
      <c r="AE221" s="56">
        <v>31.11</v>
      </c>
      <c r="AF221" s="51">
        <v>33.54000000000071</v>
      </c>
    </row>
    <row r="222" spans="1:32" x14ac:dyDescent="0.25">
      <c r="A222" s="2" t="s">
        <v>29</v>
      </c>
      <c r="B222" s="24" t="str">
        <f>VLOOKUP(Prod_Area_data[[#This Row],[or_product]],Ref_products[],2,FALSE)</f>
        <v>Field peas</v>
      </c>
      <c r="C222" s="24" t="str">
        <f>VLOOKUP(Prod_Area_data[[#This Row],[MS]],Ref_MS[],2,FALSE)</f>
        <v>Spain</v>
      </c>
      <c r="D222" s="28" t="s">
        <v>92</v>
      </c>
      <c r="E222" s="28" t="s">
        <v>139</v>
      </c>
      <c r="F222" s="28" t="s">
        <v>44</v>
      </c>
      <c r="G222" s="36">
        <f t="shared" si="10"/>
        <v>161.13666666666666</v>
      </c>
      <c r="H222" s="36">
        <v>54.3</v>
      </c>
      <c r="I222" s="36">
        <v>51.6</v>
      </c>
      <c r="J222" s="36">
        <v>100.2</v>
      </c>
      <c r="K222" s="36">
        <v>148.19999999999999</v>
      </c>
      <c r="L222" s="36">
        <v>77</v>
      </c>
      <c r="M222" s="36">
        <v>124.2</v>
      </c>
      <c r="N222" s="36">
        <v>189.8</v>
      </c>
      <c r="O222" s="36">
        <v>160.19999999999999</v>
      </c>
      <c r="P222" s="36">
        <v>137.6</v>
      </c>
      <c r="Q222" s="36">
        <v>147.9</v>
      </c>
      <c r="R222" s="36">
        <v>238.16</v>
      </c>
      <c r="S222" s="36">
        <v>253.43</v>
      </c>
      <c r="T222" s="36">
        <v>121.02</v>
      </c>
      <c r="U222" s="36">
        <v>201.33</v>
      </c>
      <c r="V222" s="36">
        <v>141.86000000000001</v>
      </c>
      <c r="W222" s="36">
        <v>193.39</v>
      </c>
      <c r="X222" s="36">
        <v>273.95</v>
      </c>
      <c r="Y222" s="36">
        <v>186.41</v>
      </c>
      <c r="Z222" s="36">
        <v>262.57</v>
      </c>
      <c r="AA222" s="36">
        <v>160.12</v>
      </c>
      <c r="AB222" s="36">
        <v>222.46</v>
      </c>
      <c r="AC222" s="36">
        <v>173.75</v>
      </c>
      <c r="AD222" s="36">
        <v>132.91999999999999</v>
      </c>
      <c r="AE222" s="56">
        <v>149.54</v>
      </c>
      <c r="AF222" s="51">
        <v>209.31941333333322</v>
      </c>
    </row>
    <row r="223" spans="1:32" x14ac:dyDescent="0.25">
      <c r="A223" s="2" t="s">
        <v>29</v>
      </c>
      <c r="B223" s="24" t="e">
        <f>VLOOKUP(Prod_Area_data[[#This Row],[or_product]],Ref_products[],2,FALSE)</f>
        <v>#N/A</v>
      </c>
      <c r="C223" s="24" t="str">
        <f>VLOOKUP(Prod_Area_data[[#This Row],[MS]],Ref_MS[],2,FALSE)</f>
        <v>France</v>
      </c>
      <c r="D223" s="28" t="s">
        <v>140</v>
      </c>
      <c r="E223" s="28" t="s">
        <v>141</v>
      </c>
      <c r="F223" s="28" t="s">
        <v>9</v>
      </c>
      <c r="G223" s="36">
        <f t="shared" si="10"/>
        <v>533.67333333333329</v>
      </c>
      <c r="H223" s="36">
        <v>1936.5</v>
      </c>
      <c r="I223" s="36">
        <v>1655.8</v>
      </c>
      <c r="J223" s="36">
        <v>1661.6</v>
      </c>
      <c r="K223" s="36">
        <v>1613.8</v>
      </c>
      <c r="L223" s="36">
        <v>1680.8</v>
      </c>
      <c r="M223" s="36">
        <v>1331.3</v>
      </c>
      <c r="N223" s="36">
        <v>1013.5</v>
      </c>
      <c r="O223" s="36">
        <v>589.70000000000005</v>
      </c>
      <c r="P223" s="36">
        <v>443.7</v>
      </c>
      <c r="Q223" s="36">
        <v>539.20000000000005</v>
      </c>
      <c r="R223" s="36">
        <v>1069.2</v>
      </c>
      <c r="S223" s="36">
        <v>663.39</v>
      </c>
      <c r="T223" s="36">
        <v>552.65</v>
      </c>
      <c r="U223" s="36">
        <v>488.05</v>
      </c>
      <c r="V223" s="36">
        <v>528.30999999999995</v>
      </c>
      <c r="W223" s="36">
        <v>662.2</v>
      </c>
      <c r="X223" s="36">
        <v>547.85</v>
      </c>
      <c r="Y223" s="36">
        <v>768.6</v>
      </c>
      <c r="Z223" s="36">
        <v>590.22</v>
      </c>
      <c r="AA223" s="36">
        <v>709.38</v>
      </c>
      <c r="AB223" s="36">
        <v>558.80999999999995</v>
      </c>
      <c r="AC223" s="36">
        <v>552.16</v>
      </c>
      <c r="AD223" s="36">
        <v>399.91</v>
      </c>
      <c r="AE223" s="56">
        <v>490.05</v>
      </c>
      <c r="AF223" s="51">
        <v>528.73063999999977</v>
      </c>
    </row>
    <row r="224" spans="1:32" x14ac:dyDescent="0.25">
      <c r="A224" s="2" t="s">
        <v>29</v>
      </c>
      <c r="B224" s="24" t="str">
        <f>VLOOKUP(Prod_Area_data[[#This Row],[or_product]],Ref_products[],2,FALSE)</f>
        <v>Field peas</v>
      </c>
      <c r="C224" s="24" t="str">
        <f>VLOOKUP(Prod_Area_data[[#This Row],[MS]],Ref_MS[],2,FALSE)</f>
        <v>Croatia</v>
      </c>
      <c r="D224" s="28" t="s">
        <v>92</v>
      </c>
      <c r="E224" s="28" t="s">
        <v>142</v>
      </c>
      <c r="F224" s="28" t="s">
        <v>33</v>
      </c>
      <c r="G224" s="36">
        <f t="shared" si="10"/>
        <v>1.9633333333333336</v>
      </c>
      <c r="H224" s="36">
        <v>0.91</v>
      </c>
      <c r="I224" s="36">
        <v>1.93</v>
      </c>
      <c r="J224" s="36">
        <v>2.08</v>
      </c>
      <c r="K224" s="36">
        <v>1.1599999999999999</v>
      </c>
      <c r="L224" s="36">
        <v>1.86</v>
      </c>
      <c r="M224" s="36">
        <v>0.89</v>
      </c>
      <c r="N224" s="36">
        <v>0.72</v>
      </c>
      <c r="O224" s="36">
        <v>0.67</v>
      </c>
      <c r="P224" s="36">
        <v>2.02</v>
      </c>
      <c r="Q224" s="36">
        <v>2.42</v>
      </c>
      <c r="R224" s="36">
        <v>1.54</v>
      </c>
      <c r="S224" s="36">
        <v>2.64</v>
      </c>
      <c r="T224" s="36">
        <v>2.27</v>
      </c>
      <c r="U224" s="36">
        <v>1.57</v>
      </c>
      <c r="V224" s="36">
        <v>1.99</v>
      </c>
      <c r="W224" s="36">
        <v>1.54</v>
      </c>
      <c r="X224" s="36">
        <v>4.2300000000000004</v>
      </c>
      <c r="Y224" s="36">
        <v>2.35</v>
      </c>
      <c r="Z224" s="36">
        <v>2.54</v>
      </c>
      <c r="AA224" s="36">
        <v>3.37</v>
      </c>
      <c r="AB224" s="36">
        <v>1.8</v>
      </c>
      <c r="AC224" s="36">
        <v>2.65</v>
      </c>
      <c r="AD224" s="36">
        <v>1.44</v>
      </c>
      <c r="AE224" s="56">
        <v>1.4</v>
      </c>
      <c r="AF224" s="51">
        <v>1.8026824774804318</v>
      </c>
    </row>
    <row r="225" spans="1:32" x14ac:dyDescent="0.25">
      <c r="A225" s="2" t="s">
        <v>29</v>
      </c>
      <c r="B225" s="24" t="str">
        <f>VLOOKUP(Prod_Area_data[[#This Row],[or_product]],Ref_products[],2,FALSE)</f>
        <v>Field peas</v>
      </c>
      <c r="C225" s="24" t="str">
        <f>VLOOKUP(Prod_Area_data[[#This Row],[MS]],Ref_MS[],2,FALSE)</f>
        <v>Italy</v>
      </c>
      <c r="D225" s="28" t="s">
        <v>92</v>
      </c>
      <c r="E225" s="28" t="s">
        <v>143</v>
      </c>
      <c r="F225" s="28" t="s">
        <v>45</v>
      </c>
      <c r="G225" s="36">
        <f t="shared" si="10"/>
        <v>52.076666666666675</v>
      </c>
      <c r="H225" s="36">
        <v>6.1</v>
      </c>
      <c r="I225" s="36">
        <v>11.5</v>
      </c>
      <c r="J225" s="36">
        <v>19</v>
      </c>
      <c r="K225" s="36">
        <v>23.8</v>
      </c>
      <c r="L225" s="36">
        <v>24.8</v>
      </c>
      <c r="M225" s="36">
        <v>25.9</v>
      </c>
      <c r="N225" s="36">
        <v>32.879000000000005</v>
      </c>
      <c r="O225" s="36">
        <v>32.186</v>
      </c>
      <c r="P225" s="36">
        <v>18.5</v>
      </c>
      <c r="Q225" s="36">
        <v>22.2</v>
      </c>
      <c r="R225" s="36">
        <v>30.87</v>
      </c>
      <c r="S225" s="36">
        <v>27.15</v>
      </c>
      <c r="T225" s="36">
        <v>24.16</v>
      </c>
      <c r="U225" s="36">
        <v>21.44</v>
      </c>
      <c r="V225" s="36">
        <v>23.04</v>
      </c>
      <c r="W225" s="36">
        <v>26.24</v>
      </c>
      <c r="X225" s="36">
        <v>39.51</v>
      </c>
      <c r="Y225" s="36">
        <v>48.53</v>
      </c>
      <c r="Z225" s="36">
        <v>50.2</v>
      </c>
      <c r="AA225" s="36">
        <v>69.989999999999995</v>
      </c>
      <c r="AB225" s="36">
        <v>61.02</v>
      </c>
      <c r="AC225" s="36">
        <v>50.09</v>
      </c>
      <c r="AD225" s="36">
        <v>45.12</v>
      </c>
      <c r="AE225" s="56">
        <v>39.950000000000003</v>
      </c>
      <c r="AF225" s="51">
        <v>51.813280000000042</v>
      </c>
    </row>
    <row r="226" spans="1:32" x14ac:dyDescent="0.25">
      <c r="A226" s="2" t="s">
        <v>29</v>
      </c>
      <c r="B226" s="24" t="str">
        <f>VLOOKUP(Prod_Area_data[[#This Row],[or_product]],Ref_products[],2,FALSE)</f>
        <v>Field peas</v>
      </c>
      <c r="C226" s="24" t="str">
        <f>VLOOKUP(Prod_Area_data[[#This Row],[MS]],Ref_MS[],2,FALSE)</f>
        <v>Cyprus</v>
      </c>
      <c r="D226" s="28" t="s">
        <v>92</v>
      </c>
      <c r="E226" s="28" t="s">
        <v>144</v>
      </c>
      <c r="F226" s="28" t="s">
        <v>46</v>
      </c>
      <c r="G226" s="36">
        <f t="shared" si="10"/>
        <v>5.000000000000001E-2</v>
      </c>
      <c r="H226" s="36">
        <v>0</v>
      </c>
      <c r="I226" s="36">
        <v>0</v>
      </c>
      <c r="J226" s="36">
        <v>0</v>
      </c>
      <c r="K226" s="36">
        <v>7.0000000000000007E-2</v>
      </c>
      <c r="L226" s="36">
        <v>0.09</v>
      </c>
      <c r="M226" s="36">
        <v>0.09</v>
      </c>
      <c r="N226" s="36">
        <v>0.09</v>
      </c>
      <c r="O226" s="36">
        <v>0.09</v>
      </c>
      <c r="P226" s="36">
        <v>0.1</v>
      </c>
      <c r="Q226" s="36">
        <v>0.09</v>
      </c>
      <c r="R226" s="36">
        <v>0.08</v>
      </c>
      <c r="S226" s="36">
        <v>0.1</v>
      </c>
      <c r="T226" s="36">
        <v>0.09</v>
      </c>
      <c r="U226" s="36">
        <v>0.08</v>
      </c>
      <c r="V226" s="36">
        <v>0.09</v>
      </c>
      <c r="W226" s="36">
        <v>0.09</v>
      </c>
      <c r="X226" s="36">
        <v>0.08</v>
      </c>
      <c r="Y226" s="36">
        <v>0.08</v>
      </c>
      <c r="Z226" s="36">
        <v>7.0000000000000007E-2</v>
      </c>
      <c r="AA226" s="36">
        <v>0.05</v>
      </c>
      <c r="AB226" s="36">
        <v>0.05</v>
      </c>
      <c r="AC226" s="36">
        <v>0.05</v>
      </c>
      <c r="AD226" s="36">
        <v>0.05</v>
      </c>
      <c r="AE226" s="56">
        <v>0.05</v>
      </c>
      <c r="AF226" s="51">
        <v>3.6724444444442721E-2</v>
      </c>
    </row>
    <row r="227" spans="1:32" x14ac:dyDescent="0.25">
      <c r="A227" s="2" t="s">
        <v>29</v>
      </c>
      <c r="B227" s="24" t="str">
        <f>VLOOKUP(Prod_Area_data[[#This Row],[or_product]],Ref_products[],2,FALSE)</f>
        <v>Field peas</v>
      </c>
      <c r="C227" s="24" t="str">
        <f>VLOOKUP(Prod_Area_data[[#This Row],[MS]],Ref_MS[],2,FALSE)</f>
        <v>Latvia</v>
      </c>
      <c r="D227" s="28" t="s">
        <v>92</v>
      </c>
      <c r="E227" s="28" t="s">
        <v>145</v>
      </c>
      <c r="F227" s="28" t="s">
        <v>47</v>
      </c>
      <c r="G227" s="36">
        <f t="shared" si="10"/>
        <v>36.466666666666669</v>
      </c>
      <c r="H227" s="36">
        <v>3</v>
      </c>
      <c r="I227" s="36">
        <v>2.6</v>
      </c>
      <c r="J227" s="36">
        <v>3.3</v>
      </c>
      <c r="K227" s="36">
        <v>3.8</v>
      </c>
      <c r="L227" s="36">
        <v>2.7</v>
      </c>
      <c r="M227" s="36">
        <v>2.5</v>
      </c>
      <c r="N227" s="36">
        <v>0.8</v>
      </c>
      <c r="O227" s="36">
        <v>1.4</v>
      </c>
      <c r="P227" s="36">
        <v>1.1000000000000001</v>
      </c>
      <c r="Q227" s="36">
        <v>2.6</v>
      </c>
      <c r="R227" s="36">
        <v>2.6</v>
      </c>
      <c r="S227" s="36">
        <v>2.9</v>
      </c>
      <c r="T227" s="36">
        <v>2.4</v>
      </c>
      <c r="U227" s="36">
        <v>5.2</v>
      </c>
      <c r="V227" s="36">
        <v>8.9</v>
      </c>
      <c r="W227" s="36">
        <v>11.8</v>
      </c>
      <c r="X227" s="36">
        <v>23.1</v>
      </c>
      <c r="Y227" s="36">
        <v>29.5</v>
      </c>
      <c r="Z227" s="36">
        <v>22.5</v>
      </c>
      <c r="AA227" s="36">
        <v>27.7</v>
      </c>
      <c r="AB227" s="36">
        <v>30</v>
      </c>
      <c r="AC227" s="36">
        <v>26.5</v>
      </c>
      <c r="AD227" s="36">
        <v>51.7</v>
      </c>
      <c r="AE227" s="56">
        <v>70</v>
      </c>
      <c r="AF227" s="51">
        <v>65.135466666666119</v>
      </c>
    </row>
    <row r="228" spans="1:32" x14ac:dyDescent="0.25">
      <c r="A228" s="2" t="s">
        <v>29</v>
      </c>
      <c r="B228" s="24" t="str">
        <f>VLOOKUP(Prod_Area_data[[#This Row],[or_product]],Ref_products[],2,FALSE)</f>
        <v>Field peas</v>
      </c>
      <c r="C228" s="24" t="str">
        <f>VLOOKUP(Prod_Area_data[[#This Row],[MS]],Ref_MS[],2,FALSE)</f>
        <v>Lithuania</v>
      </c>
      <c r="D228" s="28" t="s">
        <v>92</v>
      </c>
      <c r="E228" s="28" t="s">
        <v>146</v>
      </c>
      <c r="F228" s="28" t="s">
        <v>48</v>
      </c>
      <c r="G228" s="36">
        <f t="shared" si="10"/>
        <v>152.67000000000002</v>
      </c>
      <c r="H228" s="36">
        <v>49.7</v>
      </c>
      <c r="I228" s="36">
        <v>30</v>
      </c>
      <c r="J228" s="36">
        <v>37</v>
      </c>
      <c r="K228" s="36">
        <v>21.6</v>
      </c>
      <c r="L228" s="36">
        <v>22</v>
      </c>
      <c r="M228" s="36">
        <v>21.1</v>
      </c>
      <c r="N228" s="36">
        <v>15.8</v>
      </c>
      <c r="O228" s="36">
        <v>24.2</v>
      </c>
      <c r="P228" s="36">
        <v>29.1</v>
      </c>
      <c r="Q228" s="36">
        <v>50.3</v>
      </c>
      <c r="R228" s="36">
        <v>42.5</v>
      </c>
      <c r="S228" s="36">
        <v>47.5</v>
      </c>
      <c r="T228" s="36">
        <v>48.4</v>
      </c>
      <c r="U228" s="36">
        <v>50.6</v>
      </c>
      <c r="V228" s="36">
        <v>101.1</v>
      </c>
      <c r="W228" s="36">
        <v>228.77</v>
      </c>
      <c r="X228" s="36">
        <v>398.12</v>
      </c>
      <c r="Y228" s="36">
        <v>449.03</v>
      </c>
      <c r="Z228" s="36">
        <v>213.69</v>
      </c>
      <c r="AA228" s="36">
        <v>155.84</v>
      </c>
      <c r="AB228" s="36">
        <v>151.13999999999999</v>
      </c>
      <c r="AC228" s="36">
        <v>121.06</v>
      </c>
      <c r="AD228" s="36">
        <v>152.27000000000001</v>
      </c>
      <c r="AE228" s="56">
        <v>154.6</v>
      </c>
      <c r="AF228" s="51">
        <v>156.06639999999817</v>
      </c>
    </row>
    <row r="229" spans="1:32" x14ac:dyDescent="0.25">
      <c r="A229" s="2" t="s">
        <v>29</v>
      </c>
      <c r="B229" s="24" t="str">
        <f>VLOOKUP(Prod_Area_data[[#This Row],[or_product]],Ref_products[],2,FALSE)</f>
        <v>Field peas</v>
      </c>
      <c r="C229" s="24" t="str">
        <f>VLOOKUP(Prod_Area_data[[#This Row],[MS]],Ref_MS[],2,FALSE)</f>
        <v>Luxembourg</v>
      </c>
      <c r="D229" s="28" t="s">
        <v>92</v>
      </c>
      <c r="E229" s="28" t="s">
        <v>147</v>
      </c>
      <c r="F229" s="28" t="s">
        <v>49</v>
      </c>
      <c r="G229" s="36">
        <f t="shared" si="10"/>
        <v>0.77333333333333332</v>
      </c>
      <c r="H229" s="36">
        <v>1.2</v>
      </c>
      <c r="I229" s="36">
        <v>2</v>
      </c>
      <c r="J229" s="36">
        <v>1.8</v>
      </c>
      <c r="K229" s="36">
        <v>1.8</v>
      </c>
      <c r="L229" s="36">
        <v>1.4</v>
      </c>
      <c r="M229" s="36">
        <v>1.1000000000000001</v>
      </c>
      <c r="N229" s="36">
        <v>0.8</v>
      </c>
      <c r="O229" s="36">
        <v>0.7</v>
      </c>
      <c r="P229" s="36">
        <v>1</v>
      </c>
      <c r="Q229" s="36">
        <v>0.9</v>
      </c>
      <c r="R229" s="36">
        <v>0.76</v>
      </c>
      <c r="S229" s="36">
        <v>0.51</v>
      </c>
      <c r="T229" s="36">
        <v>0.37</v>
      </c>
      <c r="U229" s="36">
        <v>0.75</v>
      </c>
      <c r="V229" s="36">
        <v>0.75</v>
      </c>
      <c r="W229" s="36">
        <v>1.1599999999999999</v>
      </c>
      <c r="X229" s="36">
        <v>0.89</v>
      </c>
      <c r="Y229" s="36">
        <v>1.38</v>
      </c>
      <c r="Z229" s="36">
        <v>0.92</v>
      </c>
      <c r="AA229" s="36">
        <v>0.7</v>
      </c>
      <c r="AB229" s="36">
        <v>0.95</v>
      </c>
      <c r="AC229" s="36">
        <v>0.67</v>
      </c>
      <c r="AD229" s="36">
        <v>0.98</v>
      </c>
      <c r="AE229" s="56">
        <v>0.44</v>
      </c>
      <c r="AF229" s="51">
        <v>0.62642959971865586</v>
      </c>
    </row>
    <row r="230" spans="1:32" x14ac:dyDescent="0.25">
      <c r="A230" s="2" t="s">
        <v>29</v>
      </c>
      <c r="B230" s="24" t="str">
        <f>VLOOKUP(Prod_Area_data[[#This Row],[or_product]],Ref_products[],2,FALSE)</f>
        <v>Field peas</v>
      </c>
      <c r="C230" s="24" t="str">
        <f>VLOOKUP(Prod_Area_data[[#This Row],[MS]],Ref_MS[],2,FALSE)</f>
        <v>Hungary</v>
      </c>
      <c r="D230" s="28" t="s">
        <v>92</v>
      </c>
      <c r="E230" s="28" t="s">
        <v>148</v>
      </c>
      <c r="F230" s="28" t="s">
        <v>50</v>
      </c>
      <c r="G230" s="36">
        <f t="shared" si="10"/>
        <v>28.853333333333335</v>
      </c>
      <c r="H230" s="36">
        <v>30</v>
      </c>
      <c r="I230" s="36">
        <v>30</v>
      </c>
      <c r="J230" s="36">
        <v>30</v>
      </c>
      <c r="K230" s="36">
        <v>30</v>
      </c>
      <c r="L230" s="36">
        <v>38.6</v>
      </c>
      <c r="M230" s="36">
        <v>27.5</v>
      </c>
      <c r="N230" s="36">
        <v>27.5</v>
      </c>
      <c r="O230" s="36">
        <v>28</v>
      </c>
      <c r="P230" s="36">
        <v>24.6</v>
      </c>
      <c r="Q230" s="36">
        <v>16.100000000000001</v>
      </c>
      <c r="R230" s="36">
        <v>17.98</v>
      </c>
      <c r="S230" s="36">
        <v>22.5</v>
      </c>
      <c r="T230" s="36">
        <v>42.51</v>
      </c>
      <c r="U230" s="36">
        <v>44.69</v>
      </c>
      <c r="V230" s="36">
        <v>46.28</v>
      </c>
      <c r="W230" s="36">
        <v>63.64</v>
      </c>
      <c r="X230" s="36">
        <v>47.08</v>
      </c>
      <c r="Y230" s="36">
        <v>47.63</v>
      </c>
      <c r="Z230" s="36">
        <v>31.78</v>
      </c>
      <c r="AA230" s="36">
        <v>38.67</v>
      </c>
      <c r="AB230" s="36">
        <v>24.51</v>
      </c>
      <c r="AC230" s="36">
        <v>30.23</v>
      </c>
      <c r="AD230" s="36">
        <v>24.36</v>
      </c>
      <c r="AE230" s="56">
        <v>31.82</v>
      </c>
      <c r="AF230" s="51">
        <v>20.865147427634366</v>
      </c>
    </row>
    <row r="231" spans="1:32" x14ac:dyDescent="0.25">
      <c r="A231" s="2" t="s">
        <v>29</v>
      </c>
      <c r="B231" s="24" t="str">
        <f>VLOOKUP(Prod_Area_data[[#This Row],[or_product]],Ref_products[],2,FALSE)</f>
        <v>Field peas</v>
      </c>
      <c r="C231" s="24" t="str">
        <f>VLOOKUP(Prod_Area_data[[#This Row],[MS]],Ref_MS[],2,FALSE)</f>
        <v>Malta</v>
      </c>
      <c r="D231" s="28" t="s">
        <v>92</v>
      </c>
      <c r="E231" s="28" t="s">
        <v>149</v>
      </c>
      <c r="F231" s="28" t="s">
        <v>51</v>
      </c>
      <c r="G231" s="36">
        <f t="shared" si="10"/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56">
        <v>0</v>
      </c>
      <c r="AF231" s="51">
        <v>0</v>
      </c>
    </row>
    <row r="232" spans="1:32" x14ac:dyDescent="0.25">
      <c r="A232" s="2" t="s">
        <v>29</v>
      </c>
      <c r="B232" s="24" t="str">
        <f>VLOOKUP(Prod_Area_data[[#This Row],[or_product]],Ref_products[],2,FALSE)</f>
        <v>Field peas</v>
      </c>
      <c r="C232" s="24" t="str">
        <f>VLOOKUP(Prod_Area_data[[#This Row],[MS]],Ref_MS[],2,FALSE)</f>
        <v>Netherlands</v>
      </c>
      <c r="D232" s="28" t="s">
        <v>92</v>
      </c>
      <c r="E232" s="28" t="s">
        <v>150</v>
      </c>
      <c r="F232" s="28" t="s">
        <v>52</v>
      </c>
      <c r="G232" s="36">
        <f t="shared" si="10"/>
        <v>0</v>
      </c>
      <c r="H232" s="36">
        <v>3.6</v>
      </c>
      <c r="I232" s="36">
        <v>4.2</v>
      </c>
      <c r="J232" s="36">
        <v>5</v>
      </c>
      <c r="K232" s="36">
        <v>9.8000000000000007</v>
      </c>
      <c r="L232" s="36">
        <v>11.9</v>
      </c>
      <c r="M232" s="36">
        <v>8.1</v>
      </c>
      <c r="N232" s="36">
        <v>2.4</v>
      </c>
      <c r="O232" s="36">
        <v>2.5</v>
      </c>
      <c r="P232" s="36">
        <v>1.9</v>
      </c>
      <c r="Q232" s="36">
        <v>2.5</v>
      </c>
      <c r="R232" s="36">
        <v>0</v>
      </c>
      <c r="S232" s="36">
        <v>0</v>
      </c>
      <c r="T232" s="36">
        <v>0</v>
      </c>
      <c r="U232" s="36">
        <v>3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56">
        <v>0</v>
      </c>
      <c r="AF232" s="51">
        <v>0</v>
      </c>
    </row>
    <row r="233" spans="1:32" x14ac:dyDescent="0.25">
      <c r="A233" s="2" t="s">
        <v>29</v>
      </c>
      <c r="B233" s="24" t="str">
        <f>VLOOKUP(Prod_Area_data[[#This Row],[or_product]],Ref_products[],2,FALSE)</f>
        <v>Field peas</v>
      </c>
      <c r="C233" s="24" t="str">
        <f>VLOOKUP(Prod_Area_data[[#This Row],[MS]],Ref_MS[],2,FALSE)</f>
        <v>Austria</v>
      </c>
      <c r="D233" s="28" t="s">
        <v>92</v>
      </c>
      <c r="E233" s="28" t="s">
        <v>151</v>
      </c>
      <c r="F233" s="28" t="s">
        <v>53</v>
      </c>
      <c r="G233" s="36">
        <f t="shared" si="10"/>
        <v>13.440000000000003</v>
      </c>
      <c r="H233" s="36">
        <v>96.5</v>
      </c>
      <c r="I233" s="36">
        <v>112.4</v>
      </c>
      <c r="J233" s="36">
        <v>96.3</v>
      </c>
      <c r="K233" s="36">
        <v>93.1</v>
      </c>
      <c r="L233" s="36">
        <v>122.1</v>
      </c>
      <c r="M233" s="36">
        <v>90.3</v>
      </c>
      <c r="N233" s="36">
        <v>89.9</v>
      </c>
      <c r="O233" s="36">
        <v>56.7</v>
      </c>
      <c r="P233" s="36">
        <v>45.4</v>
      </c>
      <c r="Q233" s="36">
        <v>34.700000000000003</v>
      </c>
      <c r="R233" s="36">
        <v>31.25</v>
      </c>
      <c r="S233" s="36">
        <v>36.39</v>
      </c>
      <c r="T233" s="36">
        <v>14.58</v>
      </c>
      <c r="U233" s="36">
        <v>17.600000000000001</v>
      </c>
      <c r="V233" s="36">
        <v>17.440000000000001</v>
      </c>
      <c r="W233" s="36">
        <v>18.73</v>
      </c>
      <c r="X233" s="36">
        <v>19.16</v>
      </c>
      <c r="Y233" s="36">
        <v>15.26</v>
      </c>
      <c r="Z233" s="36">
        <v>16.5</v>
      </c>
      <c r="AA233" s="36">
        <v>12.8</v>
      </c>
      <c r="AB233" s="36">
        <v>13.1</v>
      </c>
      <c r="AC233" s="36">
        <v>12.99</v>
      </c>
      <c r="AD233" s="36">
        <v>14.23</v>
      </c>
      <c r="AE233" s="56">
        <v>14.45</v>
      </c>
      <c r="AF233" s="51">
        <v>12.415570984462509</v>
      </c>
    </row>
    <row r="234" spans="1:32" x14ac:dyDescent="0.25">
      <c r="A234" s="2" t="s">
        <v>29</v>
      </c>
      <c r="B234" s="24" t="str">
        <f>VLOOKUP(Prod_Area_data[[#This Row],[or_product]],Ref_products[],2,FALSE)</f>
        <v>Field peas</v>
      </c>
      <c r="C234" s="24" t="str">
        <f>VLOOKUP(Prod_Area_data[[#This Row],[MS]],Ref_MS[],2,FALSE)</f>
        <v>Poland</v>
      </c>
      <c r="D234" s="28" t="s">
        <v>92</v>
      </c>
      <c r="E234" s="28" t="s">
        <v>152</v>
      </c>
      <c r="F234" s="28" t="s">
        <v>54</v>
      </c>
      <c r="G234" s="36">
        <f t="shared" si="10"/>
        <v>44.416666666666664</v>
      </c>
      <c r="H234" s="36">
        <v>19.600000000000001</v>
      </c>
      <c r="I234" s="36">
        <v>17.399999999999999</v>
      </c>
      <c r="J234" s="36">
        <v>6.7</v>
      </c>
      <c r="K234" s="36">
        <v>6.3</v>
      </c>
      <c r="L234" s="36">
        <v>7</v>
      </c>
      <c r="M234" s="36">
        <v>7.9</v>
      </c>
      <c r="N234" s="36">
        <v>5.7</v>
      </c>
      <c r="O234" s="36">
        <v>9.1</v>
      </c>
      <c r="P234" s="36">
        <v>5.6</v>
      </c>
      <c r="Q234" s="36">
        <v>7.8</v>
      </c>
      <c r="R234" s="36">
        <v>13.7</v>
      </c>
      <c r="S234" s="36">
        <v>13.7</v>
      </c>
      <c r="T234" s="36">
        <v>29</v>
      </c>
      <c r="U234" s="36">
        <v>9.5</v>
      </c>
      <c r="V234" s="36">
        <v>9.67</v>
      </c>
      <c r="W234" s="36">
        <v>23</v>
      </c>
      <c r="X234" s="36">
        <v>30.7</v>
      </c>
      <c r="Y234" s="36">
        <v>43.89</v>
      </c>
      <c r="Z234" s="36">
        <v>26.23</v>
      </c>
      <c r="AA234" s="36">
        <v>31.47</v>
      </c>
      <c r="AB234" s="36">
        <v>45.28</v>
      </c>
      <c r="AC234" s="36">
        <v>25.39</v>
      </c>
      <c r="AD234" s="36">
        <v>64.55</v>
      </c>
      <c r="AE234" s="56">
        <v>56.5</v>
      </c>
      <c r="AF234" s="51">
        <v>58.970166666666799</v>
      </c>
    </row>
    <row r="235" spans="1:32" x14ac:dyDescent="0.25">
      <c r="A235" s="2" t="s">
        <v>29</v>
      </c>
      <c r="B235" s="24" t="str">
        <f>VLOOKUP(Prod_Area_data[[#This Row],[or_product]],Ref_products[],2,FALSE)</f>
        <v>Field peas</v>
      </c>
      <c r="C235" s="24" t="str">
        <f>VLOOKUP(Prod_Area_data[[#This Row],[MS]],Ref_MS[],2,FALSE)</f>
        <v>Portugal</v>
      </c>
      <c r="D235" s="28" t="s">
        <v>92</v>
      </c>
      <c r="E235" s="28" t="s">
        <v>153</v>
      </c>
      <c r="F235" s="28" t="s">
        <v>21</v>
      </c>
      <c r="G235" s="36">
        <f t="shared" si="10"/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56">
        <v>0</v>
      </c>
      <c r="AF235" s="51">
        <v>0</v>
      </c>
    </row>
    <row r="236" spans="1:32" x14ac:dyDescent="0.25">
      <c r="A236" s="2" t="s">
        <v>29</v>
      </c>
      <c r="B236" s="24" t="str">
        <f>VLOOKUP(Prod_Area_data[[#This Row],[or_product]],Ref_products[],2,FALSE)</f>
        <v>Field peas</v>
      </c>
      <c r="C236" s="24" t="str">
        <f>VLOOKUP(Prod_Area_data[[#This Row],[MS]],Ref_MS[],2,FALSE)</f>
        <v>Romania</v>
      </c>
      <c r="D236" s="28" t="s">
        <v>92</v>
      </c>
      <c r="E236" s="28" t="s">
        <v>154</v>
      </c>
      <c r="F236" s="28" t="s">
        <v>55</v>
      </c>
      <c r="G236" s="36">
        <f t="shared" si="10"/>
        <v>149.31000000000003</v>
      </c>
      <c r="H236" s="36">
        <v>14.16</v>
      </c>
      <c r="I236" s="36">
        <v>21.66</v>
      </c>
      <c r="J236" s="36">
        <v>20.45</v>
      </c>
      <c r="K236" s="36">
        <v>23.5</v>
      </c>
      <c r="L236" s="36">
        <v>57.02</v>
      </c>
      <c r="M236" s="36">
        <v>38.799999999999997</v>
      </c>
      <c r="N236" s="36">
        <v>35.68</v>
      </c>
      <c r="O236" s="36">
        <v>17.25</v>
      </c>
      <c r="P236" s="36">
        <v>36.33</v>
      </c>
      <c r="Q236" s="36">
        <v>29.93</v>
      </c>
      <c r="R236" s="36">
        <v>39.54</v>
      </c>
      <c r="S236" s="36">
        <v>54.97</v>
      </c>
      <c r="T236" s="36">
        <v>45.72</v>
      </c>
      <c r="U236" s="36">
        <v>54.37</v>
      </c>
      <c r="V236" s="36">
        <v>50.84</v>
      </c>
      <c r="W236" s="36">
        <v>55.18</v>
      </c>
      <c r="X236" s="36">
        <v>78.25</v>
      </c>
      <c r="Y236" s="36">
        <v>280.48</v>
      </c>
      <c r="Z236" s="36">
        <v>170.75</v>
      </c>
      <c r="AA236" s="36">
        <v>220.42</v>
      </c>
      <c r="AB236" s="36">
        <v>111.31</v>
      </c>
      <c r="AC236" s="36">
        <v>159.59</v>
      </c>
      <c r="AD236" s="36">
        <v>109.24</v>
      </c>
      <c r="AE236" s="56">
        <v>177.03</v>
      </c>
      <c r="AF236" s="51">
        <v>217.0567066666672</v>
      </c>
    </row>
    <row r="237" spans="1:32" x14ac:dyDescent="0.25">
      <c r="A237" s="2" t="s">
        <v>29</v>
      </c>
      <c r="B237" s="24" t="str">
        <f>VLOOKUP(Prod_Area_data[[#This Row],[or_product]],Ref_products[],2,FALSE)</f>
        <v>Field peas</v>
      </c>
      <c r="C237" s="24" t="str">
        <f>VLOOKUP(Prod_Area_data[[#This Row],[MS]],Ref_MS[],2,FALSE)</f>
        <v>Slovenia</v>
      </c>
      <c r="D237" s="28" t="s">
        <v>92</v>
      </c>
      <c r="E237" s="28" t="s">
        <v>155</v>
      </c>
      <c r="F237" s="28" t="s">
        <v>56</v>
      </c>
      <c r="G237" s="36">
        <f t="shared" si="10"/>
        <v>0.85999999999999988</v>
      </c>
      <c r="H237" s="36">
        <v>0.04</v>
      </c>
      <c r="I237" s="36">
        <v>0.11</v>
      </c>
      <c r="J237" s="36">
        <v>0.7</v>
      </c>
      <c r="K237" s="36">
        <v>0.61</v>
      </c>
      <c r="L237" s="36">
        <v>1.21</v>
      </c>
      <c r="M237" s="36">
        <v>4.58</v>
      </c>
      <c r="N237" s="36">
        <v>9.94</v>
      </c>
      <c r="O237" s="36">
        <v>5.39</v>
      </c>
      <c r="P237" s="36">
        <v>3.8</v>
      </c>
      <c r="Q237" s="36">
        <v>1.42</v>
      </c>
      <c r="R237" s="36">
        <v>1.17</v>
      </c>
      <c r="S237" s="36">
        <v>1.64</v>
      </c>
      <c r="T237" s="36">
        <v>0.81</v>
      </c>
      <c r="U237" s="36">
        <v>0.42</v>
      </c>
      <c r="V237" s="36">
        <v>0.55000000000000004</v>
      </c>
      <c r="W237" s="36">
        <v>1.1499999999999999</v>
      </c>
      <c r="X237" s="36">
        <v>1.63</v>
      </c>
      <c r="Y237" s="36">
        <v>1.77</v>
      </c>
      <c r="Z237" s="36">
        <v>1.05</v>
      </c>
      <c r="AA237" s="36">
        <v>1.01</v>
      </c>
      <c r="AB237" s="36">
        <v>0.95</v>
      </c>
      <c r="AC237" s="36">
        <v>0.9</v>
      </c>
      <c r="AD237" s="36">
        <v>0.73</v>
      </c>
      <c r="AE237" s="56">
        <v>0.6</v>
      </c>
      <c r="AF237" s="51">
        <v>0.74295926861418748</v>
      </c>
    </row>
    <row r="238" spans="1:32" x14ac:dyDescent="0.25">
      <c r="A238" s="2" t="s">
        <v>29</v>
      </c>
      <c r="B238" s="24" t="str">
        <f>VLOOKUP(Prod_Area_data[[#This Row],[or_product]],Ref_products[],2,FALSE)</f>
        <v>Field peas</v>
      </c>
      <c r="C238" s="24" t="str">
        <f>VLOOKUP(Prod_Area_data[[#This Row],[MS]],Ref_MS[],2,FALSE)</f>
        <v>Slovakia</v>
      </c>
      <c r="D238" s="28" t="s">
        <v>92</v>
      </c>
      <c r="E238" s="28" t="s">
        <v>156</v>
      </c>
      <c r="F238" s="28" t="s">
        <v>57</v>
      </c>
      <c r="G238" s="36">
        <f t="shared" si="10"/>
        <v>27.060000000000002</v>
      </c>
      <c r="H238" s="36">
        <v>10.199999999999999</v>
      </c>
      <c r="I238" s="36">
        <v>22.2</v>
      </c>
      <c r="J238" s="36">
        <v>12.2</v>
      </c>
      <c r="K238" s="36">
        <v>8.1999999999999993</v>
      </c>
      <c r="L238" s="36">
        <v>18</v>
      </c>
      <c r="M238" s="36">
        <v>15.4</v>
      </c>
      <c r="N238" s="36">
        <v>12.4</v>
      </c>
      <c r="O238" s="36">
        <v>10.9</v>
      </c>
      <c r="P238" s="36">
        <v>13.6</v>
      </c>
      <c r="Q238" s="36">
        <v>11.7</v>
      </c>
      <c r="R238" s="36">
        <v>14.81</v>
      </c>
      <c r="S238" s="36">
        <v>14.7</v>
      </c>
      <c r="T238" s="36">
        <v>6.54</v>
      </c>
      <c r="U238" s="36">
        <v>6.71</v>
      </c>
      <c r="V238" s="36">
        <v>12.07</v>
      </c>
      <c r="W238" s="36">
        <v>23.36</v>
      </c>
      <c r="X238" s="36">
        <v>22.4</v>
      </c>
      <c r="Y238" s="36">
        <v>20.57</v>
      </c>
      <c r="Z238" s="36">
        <v>16.62</v>
      </c>
      <c r="AA238" s="36">
        <v>16.79</v>
      </c>
      <c r="AB238" s="36">
        <v>22.95</v>
      </c>
      <c r="AC238" s="36">
        <v>25.85</v>
      </c>
      <c r="AD238" s="36">
        <v>35.380000000000003</v>
      </c>
      <c r="AE238" s="56">
        <v>32.380000000000003</v>
      </c>
      <c r="AF238" s="51">
        <v>36.720640000000458</v>
      </c>
    </row>
    <row r="239" spans="1:32" x14ac:dyDescent="0.25">
      <c r="A239" s="2" t="s">
        <v>29</v>
      </c>
      <c r="B239" s="24" t="str">
        <f>VLOOKUP(Prod_Area_data[[#This Row],[or_product]],Ref_products[],2,FALSE)</f>
        <v>Field peas</v>
      </c>
      <c r="C239" s="24" t="str">
        <f>VLOOKUP(Prod_Area_data[[#This Row],[MS]],Ref_MS[],2,FALSE)</f>
        <v>Finland</v>
      </c>
      <c r="D239" s="28" t="s">
        <v>92</v>
      </c>
      <c r="E239" s="28" t="s">
        <v>157</v>
      </c>
      <c r="F239" s="28" t="s">
        <v>58</v>
      </c>
      <c r="G239" s="36">
        <f t="shared" si="10"/>
        <v>61.936666666666667</v>
      </c>
      <c r="H239" s="36">
        <v>11.7</v>
      </c>
      <c r="I239" s="36">
        <v>11.5</v>
      </c>
      <c r="J239" s="36">
        <v>11.4</v>
      </c>
      <c r="K239" s="36">
        <v>10.199999999999999</v>
      </c>
      <c r="L239" s="36">
        <v>5.6</v>
      </c>
      <c r="M239" s="36">
        <v>8.1</v>
      </c>
      <c r="N239" s="36">
        <v>8.8000000000000007</v>
      </c>
      <c r="O239" s="36">
        <v>10.7</v>
      </c>
      <c r="P239" s="36">
        <v>7.2</v>
      </c>
      <c r="Q239" s="36">
        <v>11.2</v>
      </c>
      <c r="R239" s="36">
        <v>13.4</v>
      </c>
      <c r="S239" s="36">
        <v>12</v>
      </c>
      <c r="T239" s="36">
        <v>9.4</v>
      </c>
      <c r="U239" s="36">
        <v>9.8000000000000007</v>
      </c>
      <c r="V239" s="36">
        <v>14.2</v>
      </c>
      <c r="W239" s="36">
        <v>25.4</v>
      </c>
      <c r="X239" s="36">
        <v>25.1</v>
      </c>
      <c r="Y239" s="36">
        <v>9.1</v>
      </c>
      <c r="Z239" s="36">
        <v>20.100000000000001</v>
      </c>
      <c r="AA239" s="36">
        <v>34</v>
      </c>
      <c r="AB239" s="36">
        <v>54.1</v>
      </c>
      <c r="AC239" s="36">
        <v>42.58</v>
      </c>
      <c r="AD239" s="36">
        <v>91.39</v>
      </c>
      <c r="AE239" s="56">
        <v>89.13</v>
      </c>
      <c r="AF239" s="51">
        <v>120.22400000000002</v>
      </c>
    </row>
    <row r="240" spans="1:32" x14ac:dyDescent="0.25">
      <c r="A240" s="2" t="s">
        <v>29</v>
      </c>
      <c r="B240" s="24" t="str">
        <f>VLOOKUP(Prod_Area_data[[#This Row],[or_product]],Ref_products[],2,FALSE)</f>
        <v>Field peas</v>
      </c>
      <c r="C240" s="24" t="str">
        <f>VLOOKUP(Prod_Area_data[[#This Row],[MS]],Ref_MS[],2,FALSE)</f>
        <v>Sweden</v>
      </c>
      <c r="D240" s="28" t="s">
        <v>92</v>
      </c>
      <c r="E240" s="28" t="s">
        <v>158</v>
      </c>
      <c r="F240" s="28" t="s">
        <v>59</v>
      </c>
      <c r="G240" s="36">
        <f t="shared" si="10"/>
        <v>65.999999999999986</v>
      </c>
      <c r="H240" s="36">
        <v>67.400000000000006</v>
      </c>
      <c r="I240" s="36">
        <v>76.3</v>
      </c>
      <c r="J240" s="36">
        <v>84.4</v>
      </c>
      <c r="K240" s="36">
        <v>79.099999999999994</v>
      </c>
      <c r="L240" s="36">
        <v>88</v>
      </c>
      <c r="M240" s="36">
        <v>65.400000000000006</v>
      </c>
      <c r="N240" s="36">
        <v>50.8</v>
      </c>
      <c r="O240" s="36">
        <v>38</v>
      </c>
      <c r="P240" s="36">
        <v>29.1</v>
      </c>
      <c r="Q240" s="36">
        <v>48.9</v>
      </c>
      <c r="R240" s="36">
        <v>54</v>
      </c>
      <c r="S240" s="36">
        <v>42.8</v>
      </c>
      <c r="T240" s="36">
        <v>35.1</v>
      </c>
      <c r="U240" s="36">
        <v>40.799999999999997</v>
      </c>
      <c r="V240" s="36">
        <v>46.5</v>
      </c>
      <c r="W240" s="36">
        <v>83.1</v>
      </c>
      <c r="X240" s="36">
        <v>92.7</v>
      </c>
      <c r="Y240" s="36">
        <v>82.2</v>
      </c>
      <c r="Z240" s="36">
        <v>48.9</v>
      </c>
      <c r="AA240" s="36">
        <v>69.3</v>
      </c>
      <c r="AB240" s="36">
        <v>72.8</v>
      </c>
      <c r="AC240" s="36">
        <v>55.9</v>
      </c>
      <c r="AD240" s="36">
        <v>86</v>
      </c>
      <c r="AE240" s="56">
        <v>54.9</v>
      </c>
      <c r="AF240" s="51">
        <v>76.23486666666669</v>
      </c>
    </row>
    <row r="241" spans="1:32" x14ac:dyDescent="0.25">
      <c r="A241" s="2" t="s">
        <v>29</v>
      </c>
      <c r="B241" s="24" t="str">
        <f>VLOOKUP(Prod_Area_data[[#This Row],[or_product]],Ref_products[],2,FALSE)</f>
        <v>Field peas</v>
      </c>
      <c r="C241" s="24" t="str">
        <f>VLOOKUP(Prod_Area_data[[#This Row],[MS]],Ref_MS[],2,FALSE)</f>
        <v>United Kingdom</v>
      </c>
      <c r="D241" s="28" t="s">
        <v>92</v>
      </c>
      <c r="E241" s="28" t="s">
        <v>159</v>
      </c>
      <c r="F241" s="28" t="s">
        <v>60</v>
      </c>
      <c r="G241" s="36">
        <f t="shared" si="10"/>
        <v>52.52000000000001</v>
      </c>
      <c r="H241" s="36">
        <v>246.8</v>
      </c>
      <c r="I241" s="36">
        <v>315.3</v>
      </c>
      <c r="J241" s="36">
        <v>261.60000000000002</v>
      </c>
      <c r="K241" s="36">
        <v>252.5</v>
      </c>
      <c r="L241" s="36">
        <v>193.41</v>
      </c>
      <c r="M241" s="36">
        <v>144.9</v>
      </c>
      <c r="N241" s="36">
        <v>130.5</v>
      </c>
      <c r="O241" s="36">
        <v>77.578011000000004</v>
      </c>
      <c r="P241" s="36">
        <v>114.3890055</v>
      </c>
      <c r="Q241" s="36">
        <v>151.19999999999999</v>
      </c>
      <c r="R241" s="36">
        <v>147</v>
      </c>
      <c r="S241" s="36">
        <v>123</v>
      </c>
      <c r="T241" s="36">
        <v>58</v>
      </c>
      <c r="U241" s="36">
        <v>107</v>
      </c>
      <c r="V241" s="36">
        <v>126</v>
      </c>
      <c r="W241" s="36">
        <v>180</v>
      </c>
      <c r="X241" s="36">
        <v>186</v>
      </c>
      <c r="Y241" s="36">
        <v>160</v>
      </c>
      <c r="Z241" s="36">
        <v>106.7</v>
      </c>
      <c r="AA241" s="36">
        <v>159.9</v>
      </c>
      <c r="AB241" s="36">
        <v>157.56</v>
      </c>
      <c r="AC241" s="36">
        <v>0</v>
      </c>
      <c r="AD241" s="36">
        <v>0</v>
      </c>
      <c r="AE241" s="56">
        <v>0</v>
      </c>
      <c r="AF241" s="51">
        <v>0</v>
      </c>
    </row>
    <row r="242" spans="1:32" x14ac:dyDescent="0.25">
      <c r="A242" s="2" t="s">
        <v>29</v>
      </c>
      <c r="B242" s="24" t="str">
        <f>VLOOKUP(Prod_Area_data[[#This Row],[or_product]],Ref_products[],2,FALSE)</f>
        <v>Broad/field beans</v>
      </c>
      <c r="C242" s="24" t="str">
        <f>VLOOKUP(Prod_Area_data[[#This Row],[MS]],Ref_MS[],2,FALSE)</f>
        <v>EU-27</v>
      </c>
      <c r="D242" s="28" t="s">
        <v>93</v>
      </c>
      <c r="E242" s="28" t="s">
        <v>114</v>
      </c>
      <c r="F242" s="28" t="s">
        <v>115</v>
      </c>
      <c r="G242" s="36">
        <f t="shared" si="10"/>
        <v>1195.6373333333333</v>
      </c>
      <c r="H242" s="36">
        <v>345.53</v>
      </c>
      <c r="I242" s="36">
        <v>447.57999999999993</v>
      </c>
      <c r="J242" s="36">
        <v>581.05000000000007</v>
      </c>
      <c r="K242" s="36">
        <v>557.93999999999994</v>
      </c>
      <c r="L242" s="36">
        <v>718.45999999999981</v>
      </c>
      <c r="M242" s="36">
        <v>664.83</v>
      </c>
      <c r="N242" s="36">
        <v>568.54699999999991</v>
      </c>
      <c r="O242" s="36">
        <v>490.154</v>
      </c>
      <c r="P242" s="36">
        <v>575.82999999999993</v>
      </c>
      <c r="Q242" s="36">
        <v>724.23</v>
      </c>
      <c r="R242" s="36">
        <v>834.12999999999988</v>
      </c>
      <c r="S242" s="36">
        <v>730.55</v>
      </c>
      <c r="T242" s="36">
        <v>669.57</v>
      </c>
      <c r="U242" s="36">
        <v>632.53</v>
      </c>
      <c r="V242" s="36">
        <v>796.0200000000001</v>
      </c>
      <c r="W242" s="36">
        <v>1223.4499999999996</v>
      </c>
      <c r="X242" s="36">
        <v>1271.52</v>
      </c>
      <c r="Y242" s="36">
        <v>1382.5700000000002</v>
      </c>
      <c r="Z242" s="36">
        <v>996.61</v>
      </c>
      <c r="AA242" s="36">
        <v>1033.1899999999998</v>
      </c>
      <c r="AB242" s="36">
        <v>1253.8599999999999</v>
      </c>
      <c r="AC242" s="36">
        <v>1126.4399999999998</v>
      </c>
      <c r="AD242" s="36">
        <v>1292.18</v>
      </c>
      <c r="AE242" s="56">
        <v>1206.6120000000001</v>
      </c>
      <c r="AF242" s="51">
        <v>1337.9343312818262</v>
      </c>
    </row>
    <row r="243" spans="1:32" x14ac:dyDescent="0.25">
      <c r="A243" s="2" t="s">
        <v>29</v>
      </c>
      <c r="B243" s="24" t="str">
        <f>VLOOKUP(Prod_Area_data[[#This Row],[or_product]],Ref_products[],2,FALSE)</f>
        <v>Broad/field beans</v>
      </c>
      <c r="C243" s="24" t="str">
        <f>VLOOKUP(Prod_Area_data[[#This Row],[MS]],Ref_MS[],2,FALSE)</f>
        <v>EU-28</v>
      </c>
      <c r="D243" s="28" t="s">
        <v>93</v>
      </c>
      <c r="E243" s="28" t="s">
        <v>34</v>
      </c>
      <c r="F243" s="28" t="s">
        <v>35</v>
      </c>
      <c r="G243" s="36"/>
      <c r="H243" s="36">
        <f>H242+H271</f>
        <v>830.23</v>
      </c>
      <c r="I243" s="36">
        <f t="shared" ref="I243:AA243" si="12">I242+I271</f>
        <v>1053.08</v>
      </c>
      <c r="J243" s="36">
        <f t="shared" si="12"/>
        <v>1213.0500000000002</v>
      </c>
      <c r="K243" s="36">
        <f t="shared" si="12"/>
        <v>1180.04</v>
      </c>
      <c r="L243" s="36">
        <f t="shared" si="12"/>
        <v>1379.8599999999997</v>
      </c>
      <c r="M243" s="36">
        <f t="shared" si="12"/>
        <v>1381.0300000000002</v>
      </c>
      <c r="N243" s="36">
        <f t="shared" si="12"/>
        <v>1181.547</v>
      </c>
      <c r="O243" s="36">
        <f t="shared" si="12"/>
        <v>848.154</v>
      </c>
      <c r="P243" s="36">
        <f t="shared" si="12"/>
        <v>1098.9299999999998</v>
      </c>
      <c r="Q243" s="36">
        <f t="shared" si="12"/>
        <v>1412.43</v>
      </c>
      <c r="R243" s="36">
        <f t="shared" si="12"/>
        <v>1414.1299999999999</v>
      </c>
      <c r="S243" s="36">
        <f t="shared" si="12"/>
        <v>1149.55</v>
      </c>
      <c r="T243" s="36">
        <f t="shared" si="12"/>
        <v>1005.57</v>
      </c>
      <c r="U243" s="36">
        <f t="shared" si="12"/>
        <v>1021.53</v>
      </c>
      <c r="V243" s="36">
        <f t="shared" si="12"/>
        <v>1244.02</v>
      </c>
      <c r="W243" s="36">
        <f t="shared" si="12"/>
        <v>1963.4499999999996</v>
      </c>
      <c r="X243" s="36">
        <f t="shared" si="12"/>
        <v>1922.52</v>
      </c>
      <c r="Y243" s="36">
        <f t="shared" si="12"/>
        <v>2153.5700000000002</v>
      </c>
      <c r="Z243" s="36">
        <f t="shared" si="12"/>
        <v>1398.6100000000001</v>
      </c>
      <c r="AA243" s="36">
        <f t="shared" si="12"/>
        <v>1580.9899999999998</v>
      </c>
      <c r="AB243" s="36"/>
      <c r="AC243" s="51"/>
      <c r="AD243" s="54"/>
      <c r="AE243" s="56"/>
      <c r="AF243" s="51"/>
    </row>
    <row r="244" spans="1:32" x14ac:dyDescent="0.25">
      <c r="A244" s="2" t="s">
        <v>29</v>
      </c>
      <c r="B244" s="24" t="str">
        <f>VLOOKUP(Prod_Area_data[[#This Row],[or_product]],Ref_products[],2,FALSE)</f>
        <v>Broad/field beans</v>
      </c>
      <c r="C244" s="24" t="str">
        <f>VLOOKUP(Prod_Area_data[[#This Row],[MS]],Ref_MS[],2,FALSE)</f>
        <v>Belgium</v>
      </c>
      <c r="D244" s="28" t="s">
        <v>93</v>
      </c>
      <c r="E244" s="28" t="s">
        <v>131</v>
      </c>
      <c r="F244" s="28" t="s">
        <v>36</v>
      </c>
      <c r="G244" s="36">
        <f t="shared" si="10"/>
        <v>5.38</v>
      </c>
      <c r="H244" s="36">
        <v>1.2</v>
      </c>
      <c r="I244" s="36">
        <v>1.6</v>
      </c>
      <c r="J244" s="36">
        <v>1.4</v>
      </c>
      <c r="K244" s="36">
        <v>1.9</v>
      </c>
      <c r="L244" s="36">
        <v>1.9</v>
      </c>
      <c r="M244" s="36">
        <v>2.2000000000000002</v>
      </c>
      <c r="N244" s="36">
        <v>1.8</v>
      </c>
      <c r="O244" s="36">
        <v>1.9</v>
      </c>
      <c r="P244" s="36">
        <v>1.5</v>
      </c>
      <c r="Q244" s="36">
        <v>2.4</v>
      </c>
      <c r="R244" s="36">
        <v>0</v>
      </c>
      <c r="S244" s="36">
        <v>2.42</v>
      </c>
      <c r="T244" s="36">
        <v>2.5</v>
      </c>
      <c r="U244" s="36">
        <v>2.4</v>
      </c>
      <c r="V244" s="36">
        <v>0</v>
      </c>
      <c r="W244" s="36">
        <v>2.64</v>
      </c>
      <c r="X244" s="36">
        <v>3.51</v>
      </c>
      <c r="Y244" s="36">
        <v>3.44</v>
      </c>
      <c r="Z244" s="36">
        <v>4.5999999999999996</v>
      </c>
      <c r="AA244" s="36">
        <v>5.71</v>
      </c>
      <c r="AB244" s="36">
        <v>5.18</v>
      </c>
      <c r="AC244" s="36">
        <v>5.25</v>
      </c>
      <c r="AD244" s="36">
        <v>5.72</v>
      </c>
      <c r="AE244" s="56">
        <v>4.5999999999999996</v>
      </c>
      <c r="AF244" s="51">
        <v>7.3811099385619245</v>
      </c>
    </row>
    <row r="245" spans="1:32" x14ac:dyDescent="0.25">
      <c r="A245" s="2" t="s">
        <v>29</v>
      </c>
      <c r="B245" s="24" t="str">
        <f>VLOOKUP(Prod_Area_data[[#This Row],[or_product]],Ref_products[],2,FALSE)</f>
        <v>Broad/field beans</v>
      </c>
      <c r="C245" s="24" t="str">
        <f>VLOOKUP(Prod_Area_data[[#This Row],[MS]],Ref_MS[],2,FALSE)</f>
        <v>Bulgaria</v>
      </c>
      <c r="D245" s="28" t="s">
        <v>93</v>
      </c>
      <c r="E245" s="28" t="s">
        <v>132</v>
      </c>
      <c r="F245" s="28" t="s">
        <v>37</v>
      </c>
      <c r="G245" s="36">
        <f t="shared" si="10"/>
        <v>0</v>
      </c>
      <c r="H245" s="36">
        <v>0</v>
      </c>
      <c r="I245" s="36">
        <v>0</v>
      </c>
      <c r="J245" s="36">
        <v>0</v>
      </c>
      <c r="K245" s="36">
        <v>0.4</v>
      </c>
      <c r="L245" s="36">
        <v>0.3</v>
      </c>
      <c r="M245" s="36">
        <v>0.1</v>
      </c>
      <c r="N245" s="36">
        <v>0</v>
      </c>
      <c r="O245" s="36">
        <v>0.2</v>
      </c>
      <c r="P245" s="36">
        <v>0.1</v>
      </c>
      <c r="Q245" s="36">
        <v>1.7</v>
      </c>
      <c r="R245" s="36">
        <v>2.08</v>
      </c>
      <c r="S245" s="36">
        <v>1.48</v>
      </c>
      <c r="T245" s="36">
        <v>1.6</v>
      </c>
      <c r="U245" s="36">
        <v>1.1299999999999999</v>
      </c>
      <c r="V245" s="36">
        <v>0.95</v>
      </c>
      <c r="W245" s="36">
        <v>3.6</v>
      </c>
      <c r="X245" s="36">
        <v>2.73</v>
      </c>
      <c r="Y245" s="36">
        <v>2.5099999999999998</v>
      </c>
      <c r="Z245" s="36">
        <v>2.38</v>
      </c>
      <c r="AA245" s="36">
        <v>1.86</v>
      </c>
      <c r="AB245" s="36">
        <v>0</v>
      </c>
      <c r="AC245" s="36">
        <v>0</v>
      </c>
      <c r="AD245" s="36">
        <v>0</v>
      </c>
      <c r="AE245" s="56">
        <v>0</v>
      </c>
      <c r="AF245" s="51">
        <v>0</v>
      </c>
    </row>
    <row r="246" spans="1:32" x14ac:dyDescent="0.25">
      <c r="A246" s="2" t="s">
        <v>29</v>
      </c>
      <c r="B246" s="24" t="str">
        <f>VLOOKUP(Prod_Area_data[[#This Row],[or_product]],Ref_products[],2,FALSE)</f>
        <v>Broad/field beans</v>
      </c>
      <c r="C246" s="24" t="str">
        <f>VLOOKUP(Prod_Area_data[[#This Row],[MS]],Ref_MS[],2,FALSE)</f>
        <v>Czechia</v>
      </c>
      <c r="D246" s="28" t="s">
        <v>93</v>
      </c>
      <c r="E246" s="28" t="s">
        <v>133</v>
      </c>
      <c r="F246" s="28" t="s">
        <v>124</v>
      </c>
      <c r="G246" s="36">
        <f t="shared" si="10"/>
        <v>2.4300000000000002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3.24</v>
      </c>
      <c r="O246" s="36">
        <v>1.7</v>
      </c>
      <c r="P246" s="36">
        <v>1.3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1.49</v>
      </c>
      <c r="AA246" s="36">
        <v>0.81</v>
      </c>
      <c r="AB246" s="36">
        <v>2.21</v>
      </c>
      <c r="AC246" s="36">
        <v>2.35</v>
      </c>
      <c r="AD246" s="36">
        <v>3.12</v>
      </c>
      <c r="AE246" s="56">
        <v>2.73</v>
      </c>
      <c r="AF246" s="51">
        <v>3.862895717789141</v>
      </c>
    </row>
    <row r="247" spans="1:32" x14ac:dyDescent="0.25">
      <c r="A247" s="2" t="s">
        <v>29</v>
      </c>
      <c r="B247" s="24" t="str">
        <f>VLOOKUP(Prod_Area_data[[#This Row],[or_product]],Ref_products[],2,FALSE)</f>
        <v>Broad/field beans</v>
      </c>
      <c r="C247" s="24" t="str">
        <f>VLOOKUP(Prod_Area_data[[#This Row],[MS]],Ref_MS[],2,FALSE)</f>
        <v>Denmark</v>
      </c>
      <c r="D247" s="28" t="s">
        <v>93</v>
      </c>
      <c r="E247" s="28" t="s">
        <v>134</v>
      </c>
      <c r="F247" s="28" t="s">
        <v>39</v>
      </c>
      <c r="G247" s="36">
        <f t="shared" si="10"/>
        <v>79.3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5.8</v>
      </c>
      <c r="S247" s="36">
        <v>6.9</v>
      </c>
      <c r="T247" s="36">
        <v>8.9</v>
      </c>
      <c r="U247" s="36">
        <v>10</v>
      </c>
      <c r="V247" s="36">
        <v>16.2</v>
      </c>
      <c r="W247" s="36">
        <v>30</v>
      </c>
      <c r="X247" s="36">
        <v>37.9</v>
      </c>
      <c r="Y247" s="36">
        <v>65</v>
      </c>
      <c r="Z247" s="36">
        <v>70.5</v>
      </c>
      <c r="AA247" s="36">
        <v>64.3</v>
      </c>
      <c r="AB247" s="36">
        <v>79.3</v>
      </c>
      <c r="AC247" s="36">
        <v>81.900000000000006</v>
      </c>
      <c r="AD247" s="36">
        <v>104.2</v>
      </c>
      <c r="AE247" s="56">
        <v>76.7</v>
      </c>
      <c r="AF247" s="51">
        <v>109.67040000000154</v>
      </c>
    </row>
    <row r="248" spans="1:32" x14ac:dyDescent="0.25">
      <c r="A248" s="2" t="s">
        <v>29</v>
      </c>
      <c r="B248" s="24" t="str">
        <f>VLOOKUP(Prod_Area_data[[#This Row],[or_product]],Ref_products[],2,FALSE)</f>
        <v>Broad/field beans</v>
      </c>
      <c r="C248" s="24" t="str">
        <f>VLOOKUP(Prod_Area_data[[#This Row],[MS]],Ref_MS[],2,FALSE)</f>
        <v>Germany</v>
      </c>
      <c r="D248" s="28" t="s">
        <v>93</v>
      </c>
      <c r="E248" s="28" t="s">
        <v>135</v>
      </c>
      <c r="F248" s="28" t="s">
        <v>40</v>
      </c>
      <c r="G248" s="36">
        <f t="shared" si="10"/>
        <v>219.23333333333335</v>
      </c>
      <c r="H248" s="36">
        <v>61.7</v>
      </c>
      <c r="I248" s="36">
        <v>80.8</v>
      </c>
      <c r="J248" s="36">
        <v>64.7</v>
      </c>
      <c r="K248" s="36">
        <v>60.8</v>
      </c>
      <c r="L248" s="36">
        <v>64.099999999999994</v>
      </c>
      <c r="M248" s="36">
        <v>59.6</v>
      </c>
      <c r="N248" s="36">
        <v>49.1</v>
      </c>
      <c r="O248" s="36">
        <v>43.1</v>
      </c>
      <c r="P248" s="36">
        <v>38.4</v>
      </c>
      <c r="Q248" s="36">
        <v>47.5</v>
      </c>
      <c r="R248" s="36">
        <v>49.92</v>
      </c>
      <c r="S248" s="36">
        <v>61.4</v>
      </c>
      <c r="T248" s="36">
        <v>61.3</v>
      </c>
      <c r="U248" s="36">
        <v>59.7</v>
      </c>
      <c r="V248" s="36">
        <v>87.6</v>
      </c>
      <c r="W248" s="36">
        <v>133.19999999999999</v>
      </c>
      <c r="X248" s="36">
        <v>153.69999999999999</v>
      </c>
      <c r="Y248" s="36">
        <v>188.8</v>
      </c>
      <c r="Z248" s="36">
        <v>160.80000000000001</v>
      </c>
      <c r="AA248" s="36">
        <v>159.5</v>
      </c>
      <c r="AB248" s="36">
        <v>235.8</v>
      </c>
      <c r="AC248" s="36">
        <v>235.9</v>
      </c>
      <c r="AD248" s="36">
        <v>249.5</v>
      </c>
      <c r="AE248" s="56">
        <v>186</v>
      </c>
      <c r="AF248" s="51">
        <v>272.84959999999882</v>
      </c>
    </row>
    <row r="249" spans="1:32" x14ac:dyDescent="0.25">
      <c r="A249" s="2" t="s">
        <v>29</v>
      </c>
      <c r="B249" s="24" t="str">
        <f>VLOOKUP(Prod_Area_data[[#This Row],[or_product]],Ref_products[],2,FALSE)</f>
        <v>Broad/field beans</v>
      </c>
      <c r="C249" s="24" t="str">
        <f>VLOOKUP(Prod_Area_data[[#This Row],[MS]],Ref_MS[],2,FALSE)</f>
        <v>Estonia</v>
      </c>
      <c r="D249" s="28" t="s">
        <v>93</v>
      </c>
      <c r="E249" s="28" t="s">
        <v>136</v>
      </c>
      <c r="F249" s="28" t="s">
        <v>41</v>
      </c>
      <c r="G249" s="36">
        <f t="shared" si="10"/>
        <v>27.499999999999996</v>
      </c>
      <c r="H249" s="36">
        <v>1.3</v>
      </c>
      <c r="I249" s="36">
        <v>1.5</v>
      </c>
      <c r="J249" s="36">
        <v>0.2</v>
      </c>
      <c r="K249" s="36">
        <v>0.2</v>
      </c>
      <c r="L249" s="36">
        <v>0.1</v>
      </c>
      <c r="M249" s="36">
        <v>0</v>
      </c>
      <c r="N249" s="36">
        <v>0</v>
      </c>
      <c r="O249" s="36">
        <v>0.1</v>
      </c>
      <c r="P249" s="36">
        <v>0.1</v>
      </c>
      <c r="Q249" s="36">
        <v>0.1</v>
      </c>
      <c r="R249" s="36">
        <v>0.4</v>
      </c>
      <c r="S249" s="36">
        <v>0.1</v>
      </c>
      <c r="T249" s="36">
        <v>0</v>
      </c>
      <c r="U249" s="36">
        <v>0.6</v>
      </c>
      <c r="V249" s="36">
        <v>5.3</v>
      </c>
      <c r="W249" s="36">
        <v>27.7</v>
      </c>
      <c r="X249" s="36">
        <v>37.11</v>
      </c>
      <c r="Y249" s="36">
        <v>25.47</v>
      </c>
      <c r="Z249" s="36">
        <v>17.25</v>
      </c>
      <c r="AA249" s="36">
        <v>29.18</v>
      </c>
      <c r="AB249" s="36">
        <v>39.17</v>
      </c>
      <c r="AC249" s="36">
        <v>19.97</v>
      </c>
      <c r="AD249" s="36">
        <v>28.23</v>
      </c>
      <c r="AE249" s="56">
        <v>25.09</v>
      </c>
      <c r="AF249" s="51">
        <v>34.938540000000046</v>
      </c>
    </row>
    <row r="250" spans="1:32" x14ac:dyDescent="0.25">
      <c r="A250" s="2" t="s">
        <v>29</v>
      </c>
      <c r="B250" s="24" t="str">
        <f>VLOOKUP(Prod_Area_data[[#This Row],[or_product]],Ref_products[],2,FALSE)</f>
        <v>Broad/field beans</v>
      </c>
      <c r="C250" s="24" t="str">
        <f>VLOOKUP(Prod_Area_data[[#This Row],[MS]],Ref_MS[],2,FALSE)</f>
        <v>Ireland</v>
      </c>
      <c r="D250" s="28" t="s">
        <v>93</v>
      </c>
      <c r="E250" s="28" t="s">
        <v>137</v>
      </c>
      <c r="F250" s="28" t="s">
        <v>42</v>
      </c>
      <c r="G250" s="36">
        <f t="shared" si="10"/>
        <v>59.09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8.65</v>
      </c>
      <c r="Q250" s="36">
        <v>18.34</v>
      </c>
      <c r="R250" s="36">
        <v>19.43</v>
      </c>
      <c r="S250" s="36">
        <v>12.77</v>
      </c>
      <c r="T250" s="36">
        <v>16.739999999999998</v>
      </c>
      <c r="U250" s="36">
        <v>21.09</v>
      </c>
      <c r="V250" s="36">
        <v>17.57</v>
      </c>
      <c r="W250" s="36">
        <v>65.94</v>
      </c>
      <c r="X250" s="36">
        <v>67.2</v>
      </c>
      <c r="Y250" s="36">
        <v>87.53</v>
      </c>
      <c r="Z250" s="36">
        <v>21</v>
      </c>
      <c r="AA250" s="36">
        <v>41.02</v>
      </c>
      <c r="AB250" s="36">
        <v>62.23</v>
      </c>
      <c r="AC250" s="36">
        <v>52.11</v>
      </c>
      <c r="AD250" s="36">
        <v>62.93</v>
      </c>
      <c r="AE250" s="56">
        <v>78.19</v>
      </c>
      <c r="AF250" s="51">
        <v>74.884573333333634</v>
      </c>
    </row>
    <row r="251" spans="1:32" x14ac:dyDescent="0.25">
      <c r="A251" s="2" t="s">
        <v>29</v>
      </c>
      <c r="B251" s="24" t="str">
        <f>VLOOKUP(Prod_Area_data[[#This Row],[or_product]],Ref_products[],2,FALSE)</f>
        <v>Broad/field beans</v>
      </c>
      <c r="C251" s="24" t="str">
        <f>VLOOKUP(Prod_Area_data[[#This Row],[MS]],Ref_MS[],2,FALSE)</f>
        <v>Greece</v>
      </c>
      <c r="D251" s="28" t="s">
        <v>93</v>
      </c>
      <c r="E251" s="28" t="s">
        <v>138</v>
      </c>
      <c r="F251" s="28" t="s">
        <v>43</v>
      </c>
      <c r="G251" s="36">
        <f t="shared" si="10"/>
        <v>11.956666666666669</v>
      </c>
      <c r="H251" s="36">
        <v>1.75</v>
      </c>
      <c r="I251" s="36">
        <v>1.74</v>
      </c>
      <c r="J251" s="36">
        <v>1.24</v>
      </c>
      <c r="K251" s="36">
        <v>1.72</v>
      </c>
      <c r="L251" s="36">
        <v>1.81</v>
      </c>
      <c r="M251" s="36">
        <v>2.2599999999999998</v>
      </c>
      <c r="N251" s="36">
        <v>1.81</v>
      </c>
      <c r="O251" s="36">
        <v>1.9</v>
      </c>
      <c r="P251" s="36">
        <v>1.42</v>
      </c>
      <c r="Q251" s="36">
        <v>2.5</v>
      </c>
      <c r="R251" s="36">
        <v>2.68</v>
      </c>
      <c r="S251" s="36">
        <v>2.0099999999999998</v>
      </c>
      <c r="T251" s="36">
        <v>1.89</v>
      </c>
      <c r="U251" s="36">
        <v>5.36</v>
      </c>
      <c r="V251" s="36">
        <v>11.33</v>
      </c>
      <c r="W251" s="36">
        <v>9.92</v>
      </c>
      <c r="X251" s="36">
        <v>11.51</v>
      </c>
      <c r="Y251" s="36">
        <v>15.93</v>
      </c>
      <c r="Z251" s="36">
        <v>14.13</v>
      </c>
      <c r="AA251" s="36">
        <v>11.55</v>
      </c>
      <c r="AB251" s="36">
        <v>4.28</v>
      </c>
      <c r="AC251" s="36">
        <v>13.82</v>
      </c>
      <c r="AD251" s="36">
        <v>12.47</v>
      </c>
      <c r="AE251" s="56">
        <v>11.85</v>
      </c>
      <c r="AF251" s="51">
        <v>11.009756721493639</v>
      </c>
    </row>
    <row r="252" spans="1:32" x14ac:dyDescent="0.25">
      <c r="A252" s="2" t="s">
        <v>29</v>
      </c>
      <c r="B252" s="24" t="str">
        <f>VLOOKUP(Prod_Area_data[[#This Row],[or_product]],Ref_products[],2,FALSE)</f>
        <v>Broad/field beans</v>
      </c>
      <c r="C252" s="24" t="str">
        <f>VLOOKUP(Prod_Area_data[[#This Row],[MS]],Ref_MS[],2,FALSE)</f>
        <v>Spain</v>
      </c>
      <c r="D252" s="28" t="s">
        <v>93</v>
      </c>
      <c r="E252" s="28" t="s">
        <v>139</v>
      </c>
      <c r="F252" s="28" t="s">
        <v>44</v>
      </c>
      <c r="G252" s="36">
        <f t="shared" si="10"/>
        <v>24.72</v>
      </c>
      <c r="H252" s="36">
        <v>13.3</v>
      </c>
      <c r="I252" s="36">
        <v>17.7</v>
      </c>
      <c r="J252" s="36">
        <v>45.7</v>
      </c>
      <c r="K252" s="36">
        <v>57</v>
      </c>
      <c r="L252" s="36">
        <v>80.2</v>
      </c>
      <c r="M252" s="36">
        <v>25.2</v>
      </c>
      <c r="N252" s="36">
        <v>47.9</v>
      </c>
      <c r="O252" s="36">
        <v>38.200000000000003</v>
      </c>
      <c r="P252" s="36">
        <v>27.5</v>
      </c>
      <c r="Q252" s="36">
        <v>27.9</v>
      </c>
      <c r="R252" s="36">
        <v>36.31</v>
      </c>
      <c r="S252" s="36">
        <v>42.88</v>
      </c>
      <c r="T252" s="36">
        <v>22.74</v>
      </c>
      <c r="U252" s="36">
        <v>27.76</v>
      </c>
      <c r="V252" s="36">
        <v>38.93</v>
      </c>
      <c r="W252" s="36">
        <v>65.53</v>
      </c>
      <c r="X252" s="36">
        <v>53.63</v>
      </c>
      <c r="Y252" s="36">
        <v>48.47</v>
      </c>
      <c r="Z252" s="36">
        <v>34.75</v>
      </c>
      <c r="AA252" s="36">
        <v>23.49</v>
      </c>
      <c r="AB252" s="36">
        <v>29.07</v>
      </c>
      <c r="AC252" s="36">
        <v>23.88</v>
      </c>
      <c r="AD252" s="36">
        <v>20.18</v>
      </c>
      <c r="AE252" s="56">
        <v>26.79</v>
      </c>
      <c r="AF252" s="51">
        <v>18.371186666665626</v>
      </c>
    </row>
    <row r="253" spans="1:32" x14ac:dyDescent="0.25">
      <c r="A253" s="2" t="s">
        <v>29</v>
      </c>
      <c r="B253" s="24" t="str">
        <f>VLOOKUP(Prod_Area_data[[#This Row],[or_product]],Ref_products[],2,FALSE)</f>
        <v>Broad/field beans</v>
      </c>
      <c r="C253" s="24" t="str">
        <f>VLOOKUP(Prod_Area_data[[#This Row],[MS]],Ref_MS[],2,FALSE)</f>
        <v>France</v>
      </c>
      <c r="D253" s="28" t="s">
        <v>93</v>
      </c>
      <c r="E253" s="28" t="s">
        <v>141</v>
      </c>
      <c r="F253" s="28" t="s">
        <v>9</v>
      </c>
      <c r="G253" s="36">
        <f t="shared" si="10"/>
        <v>173.14333333333332</v>
      </c>
      <c r="H253" s="36">
        <v>100.6</v>
      </c>
      <c r="I253" s="36">
        <v>156.4</v>
      </c>
      <c r="J253" s="36">
        <v>309.2</v>
      </c>
      <c r="K253" s="36">
        <v>275.2</v>
      </c>
      <c r="L253" s="36">
        <v>364.5</v>
      </c>
      <c r="M253" s="36">
        <v>372.2</v>
      </c>
      <c r="N253" s="36">
        <v>290.5</v>
      </c>
      <c r="O253" s="36">
        <v>246.4</v>
      </c>
      <c r="P253" s="36">
        <v>314.7</v>
      </c>
      <c r="Q253" s="36">
        <v>437.3</v>
      </c>
      <c r="R253" s="36">
        <v>483.3</v>
      </c>
      <c r="S253" s="36">
        <v>344.84</v>
      </c>
      <c r="T253" s="36">
        <v>273.54000000000002</v>
      </c>
      <c r="U253" s="36">
        <v>245</v>
      </c>
      <c r="V253" s="36">
        <v>278.54000000000002</v>
      </c>
      <c r="W253" s="36">
        <v>253.02</v>
      </c>
      <c r="X253" s="36">
        <v>197.82</v>
      </c>
      <c r="Y253" s="36">
        <v>199.05</v>
      </c>
      <c r="Z253" s="36">
        <v>142.53</v>
      </c>
      <c r="AA253" s="36">
        <v>177.38</v>
      </c>
      <c r="AB253" s="36">
        <v>147.61000000000001</v>
      </c>
      <c r="AC253" s="36">
        <v>184.2</v>
      </c>
      <c r="AD253" s="36">
        <v>157.85</v>
      </c>
      <c r="AE253" s="56">
        <v>221.91</v>
      </c>
      <c r="AF253" s="51">
        <v>174.63405333333327</v>
      </c>
    </row>
    <row r="254" spans="1:32" x14ac:dyDescent="0.25">
      <c r="A254" s="2" t="s">
        <v>29</v>
      </c>
      <c r="B254" s="24" t="str">
        <f>VLOOKUP(Prod_Area_data[[#This Row],[or_product]],Ref_products[],2,FALSE)</f>
        <v>Broad/field beans</v>
      </c>
      <c r="C254" s="24" t="str">
        <f>VLOOKUP(Prod_Area_data[[#This Row],[MS]],Ref_MS[],2,FALSE)</f>
        <v>Croatia</v>
      </c>
      <c r="D254" s="28" t="s">
        <v>93</v>
      </c>
      <c r="E254" s="28" t="s">
        <v>142</v>
      </c>
      <c r="F254" s="28" t="s">
        <v>33</v>
      </c>
      <c r="G254" s="36">
        <f t="shared" si="10"/>
        <v>1.9366666666666663</v>
      </c>
      <c r="H254" s="36">
        <v>2.66</v>
      </c>
      <c r="I254" s="36">
        <v>4.42</v>
      </c>
      <c r="J254" s="36">
        <v>5.16</v>
      </c>
      <c r="K254" s="36">
        <v>4.97</v>
      </c>
      <c r="L254" s="36">
        <v>4.46</v>
      </c>
      <c r="M254" s="36">
        <v>6.04</v>
      </c>
      <c r="N254" s="36">
        <v>4.0599999999999996</v>
      </c>
      <c r="O254" s="36">
        <v>2.5</v>
      </c>
      <c r="P254" s="36">
        <v>3.26</v>
      </c>
      <c r="Q254" s="36">
        <v>2.46</v>
      </c>
      <c r="R254" s="36">
        <v>1.64</v>
      </c>
      <c r="S254" s="36">
        <v>1.06</v>
      </c>
      <c r="T254" s="36">
        <v>0.47</v>
      </c>
      <c r="U254" s="36">
        <v>1.48</v>
      </c>
      <c r="V254" s="36">
        <v>1.33</v>
      </c>
      <c r="W254" s="36">
        <v>1.1599999999999999</v>
      </c>
      <c r="X254" s="36">
        <v>1.46</v>
      </c>
      <c r="Y254" s="36">
        <v>1.34</v>
      </c>
      <c r="Z254" s="36">
        <v>1.74</v>
      </c>
      <c r="AA254" s="36">
        <v>1.38</v>
      </c>
      <c r="AB254" s="36">
        <v>1.33</v>
      </c>
      <c r="AC254" s="36">
        <v>1.06</v>
      </c>
      <c r="AD254" s="36">
        <v>3.25</v>
      </c>
      <c r="AE254" s="56">
        <v>3.1</v>
      </c>
      <c r="AF254" s="51">
        <v>2.628642640500499</v>
      </c>
    </row>
    <row r="255" spans="1:32" x14ac:dyDescent="0.25">
      <c r="A255" s="2" t="s">
        <v>29</v>
      </c>
      <c r="B255" s="24" t="str">
        <f>VLOOKUP(Prod_Area_data[[#This Row],[or_product]],Ref_products[],2,FALSE)</f>
        <v>Broad/field beans</v>
      </c>
      <c r="C255" s="24" t="str">
        <f>VLOOKUP(Prod_Area_data[[#This Row],[MS]],Ref_MS[],2,FALSE)</f>
        <v>Italy</v>
      </c>
      <c r="D255" s="28" t="s">
        <v>93</v>
      </c>
      <c r="E255" s="28" t="s">
        <v>143</v>
      </c>
      <c r="F255" s="28" t="s">
        <v>45</v>
      </c>
      <c r="G255" s="36">
        <f t="shared" si="10"/>
        <v>115.23</v>
      </c>
      <c r="H255" s="36">
        <v>71.8</v>
      </c>
      <c r="I255" s="36">
        <v>69.099999999999994</v>
      </c>
      <c r="J255" s="36">
        <v>63.8</v>
      </c>
      <c r="K255" s="36">
        <v>59.6</v>
      </c>
      <c r="L255" s="36">
        <v>82</v>
      </c>
      <c r="M255" s="36">
        <v>86.9</v>
      </c>
      <c r="N255" s="36">
        <v>77.51700000000001</v>
      </c>
      <c r="O255" s="36">
        <v>84.564000000000007</v>
      </c>
      <c r="P255" s="36">
        <v>106.5</v>
      </c>
      <c r="Q255" s="36">
        <v>97.8</v>
      </c>
      <c r="R255" s="36">
        <v>117.42</v>
      </c>
      <c r="S255" s="36">
        <v>103.02</v>
      </c>
      <c r="T255" s="36">
        <v>107.81</v>
      </c>
      <c r="U255" s="36">
        <v>89.75</v>
      </c>
      <c r="V255" s="36">
        <v>85.78</v>
      </c>
      <c r="W255" s="36">
        <v>91.99</v>
      </c>
      <c r="X255" s="36">
        <v>111.72</v>
      </c>
      <c r="Y255" s="36">
        <v>103.94</v>
      </c>
      <c r="Z255" s="36">
        <v>113.61</v>
      </c>
      <c r="AA255" s="36">
        <v>130.43</v>
      </c>
      <c r="AB255" s="36">
        <v>133.01</v>
      </c>
      <c r="AC255" s="36">
        <v>116.87</v>
      </c>
      <c r="AD255" s="36">
        <v>96.94</v>
      </c>
      <c r="AE255" s="56">
        <v>98.39</v>
      </c>
      <c r="AF255" s="51">
        <v>117.94873333333312</v>
      </c>
    </row>
    <row r="256" spans="1:32" x14ac:dyDescent="0.25">
      <c r="A256" s="2" t="s">
        <v>29</v>
      </c>
      <c r="B256" s="24" t="str">
        <f>VLOOKUP(Prod_Area_data[[#This Row],[or_product]],Ref_products[],2,FALSE)</f>
        <v>Broad/field beans</v>
      </c>
      <c r="C256" s="24" t="str">
        <f>VLOOKUP(Prod_Area_data[[#This Row],[MS]],Ref_MS[],2,FALSE)</f>
        <v>Cyprus</v>
      </c>
      <c r="D256" s="28" t="s">
        <v>93</v>
      </c>
      <c r="E256" s="28" t="s">
        <v>144</v>
      </c>
      <c r="F256" s="28" t="s">
        <v>46</v>
      </c>
      <c r="G256" s="36">
        <f t="shared" si="10"/>
        <v>0.18999999999999997</v>
      </c>
      <c r="H256" s="36">
        <v>1.5</v>
      </c>
      <c r="I256" s="36">
        <v>1.4</v>
      </c>
      <c r="J256" s="36">
        <v>1.3</v>
      </c>
      <c r="K256" s="36">
        <v>0.57999999999999996</v>
      </c>
      <c r="L256" s="36">
        <v>0.57999999999999996</v>
      </c>
      <c r="M256" s="36">
        <v>0.57999999999999996</v>
      </c>
      <c r="N256" s="36">
        <v>0.56999999999999995</v>
      </c>
      <c r="O256" s="36">
        <v>0.51</v>
      </c>
      <c r="P256" s="36">
        <v>0.51</v>
      </c>
      <c r="Q256" s="36">
        <v>0.54</v>
      </c>
      <c r="R256" s="36">
        <v>0.51</v>
      </c>
      <c r="S256" s="36">
        <v>0.54</v>
      </c>
      <c r="T256" s="36">
        <v>0.54</v>
      </c>
      <c r="U256" s="36">
        <v>0.53</v>
      </c>
      <c r="V256" s="36">
        <v>0.47</v>
      </c>
      <c r="W256" s="36">
        <v>0.47</v>
      </c>
      <c r="X256" s="36">
        <v>0.42</v>
      </c>
      <c r="Y256" s="36">
        <v>0.3</v>
      </c>
      <c r="Z256" s="36">
        <v>0.2</v>
      </c>
      <c r="AA256" s="36">
        <v>0.18</v>
      </c>
      <c r="AB256" s="36">
        <v>0.16</v>
      </c>
      <c r="AC256" s="36">
        <v>0.2</v>
      </c>
      <c r="AD256" s="36">
        <v>0.21</v>
      </c>
      <c r="AE256" s="56">
        <v>0.19</v>
      </c>
      <c r="AF256" s="51">
        <v>8.6285655314759624E-2</v>
      </c>
    </row>
    <row r="257" spans="1:32" x14ac:dyDescent="0.25">
      <c r="A257" s="2" t="s">
        <v>29</v>
      </c>
      <c r="B257" s="24" t="str">
        <f>VLOOKUP(Prod_Area_data[[#This Row],[or_product]],Ref_products[],2,FALSE)</f>
        <v>Broad/field beans</v>
      </c>
      <c r="C257" s="24" t="str">
        <f>VLOOKUP(Prod_Area_data[[#This Row],[MS]],Ref_MS[],2,FALSE)</f>
        <v>Latvia</v>
      </c>
      <c r="D257" s="28" t="s">
        <v>93</v>
      </c>
      <c r="E257" s="28" t="s">
        <v>145</v>
      </c>
      <c r="F257" s="28" t="s">
        <v>47</v>
      </c>
      <c r="G257" s="36">
        <f t="shared" si="10"/>
        <v>76.710666666666683</v>
      </c>
      <c r="H257" s="36">
        <v>0.2</v>
      </c>
      <c r="I257" s="36">
        <v>0.2</v>
      </c>
      <c r="J257" s="36">
        <v>0.4</v>
      </c>
      <c r="K257" s="36">
        <v>0.5</v>
      </c>
      <c r="L257" s="36">
        <v>1.1000000000000001</v>
      </c>
      <c r="M257" s="36">
        <v>0.6</v>
      </c>
      <c r="N257" s="36">
        <v>0.5</v>
      </c>
      <c r="O257" s="36">
        <v>0.9</v>
      </c>
      <c r="P257" s="36">
        <v>1.7</v>
      </c>
      <c r="Q257" s="36">
        <v>0.4</v>
      </c>
      <c r="R257" s="36">
        <v>2.5</v>
      </c>
      <c r="S257" s="36">
        <v>4.7</v>
      </c>
      <c r="T257" s="36">
        <v>7.5</v>
      </c>
      <c r="U257" s="36">
        <v>10.8</v>
      </c>
      <c r="V257" s="36">
        <v>23.6</v>
      </c>
      <c r="W257" s="36">
        <v>86.8</v>
      </c>
      <c r="X257" s="36">
        <v>100.3</v>
      </c>
      <c r="Y257" s="36">
        <v>140.69999999999999</v>
      </c>
      <c r="Z257" s="36">
        <v>81.2</v>
      </c>
      <c r="AA257" s="36">
        <v>73.5</v>
      </c>
      <c r="AB257" s="36">
        <v>106.5</v>
      </c>
      <c r="AC257" s="36">
        <v>60.6</v>
      </c>
      <c r="AD257" s="36">
        <v>93.4</v>
      </c>
      <c r="AE257" s="56">
        <v>63.232000000000006</v>
      </c>
      <c r="AF257" s="51">
        <v>95.371200000000073</v>
      </c>
    </row>
    <row r="258" spans="1:32" x14ac:dyDescent="0.25">
      <c r="A258" s="2" t="s">
        <v>29</v>
      </c>
      <c r="B258" s="24" t="str">
        <f>VLOOKUP(Prod_Area_data[[#This Row],[or_product]],Ref_products[],2,FALSE)</f>
        <v>Broad/field beans</v>
      </c>
      <c r="C258" s="24" t="str">
        <f>VLOOKUP(Prod_Area_data[[#This Row],[MS]],Ref_MS[],2,FALSE)</f>
        <v>Lithuania</v>
      </c>
      <c r="D258" s="28" t="s">
        <v>93</v>
      </c>
      <c r="E258" s="28" t="s">
        <v>146</v>
      </c>
      <c r="F258" s="28" t="s">
        <v>48</v>
      </c>
      <c r="G258" s="36">
        <f t="shared" ref="G258:G321" si="13">(SUM(AA258:AE258)-MAX(AA258:AE258)-MIN(AA258:AE258))/3</f>
        <v>178.61333333333332</v>
      </c>
      <c r="H258" s="36">
        <v>2.7</v>
      </c>
      <c r="I258" s="36">
        <v>4.0999999999999996</v>
      </c>
      <c r="J258" s="36">
        <v>4</v>
      </c>
      <c r="K258" s="36">
        <v>4.5</v>
      </c>
      <c r="L258" s="36">
        <v>5.3</v>
      </c>
      <c r="M258" s="36">
        <v>5.8</v>
      </c>
      <c r="N258" s="36">
        <v>3</v>
      </c>
      <c r="O258" s="36">
        <v>2.7</v>
      </c>
      <c r="P258" s="36">
        <v>4.3</v>
      </c>
      <c r="Q258" s="36">
        <v>5.0999999999999996</v>
      </c>
      <c r="R258" s="36">
        <v>5</v>
      </c>
      <c r="S258" s="36">
        <v>7.4</v>
      </c>
      <c r="T258" s="36">
        <v>10.3</v>
      </c>
      <c r="U258" s="36">
        <v>16.8</v>
      </c>
      <c r="V258" s="36">
        <v>62.5</v>
      </c>
      <c r="W258" s="36">
        <v>192.49</v>
      </c>
      <c r="X258" s="36">
        <v>209.27</v>
      </c>
      <c r="Y258" s="36">
        <v>229.77</v>
      </c>
      <c r="Z258" s="36">
        <v>149.68</v>
      </c>
      <c r="AA258" s="36">
        <v>127.43</v>
      </c>
      <c r="AB258" s="36">
        <v>218.85</v>
      </c>
      <c r="AC258" s="36">
        <v>136.43</v>
      </c>
      <c r="AD258" s="36">
        <v>210.71</v>
      </c>
      <c r="AE258" s="56">
        <v>188.7</v>
      </c>
      <c r="AF258" s="51">
        <v>212.10989333333416</v>
      </c>
    </row>
    <row r="259" spans="1:32" x14ac:dyDescent="0.25">
      <c r="A259" s="2" t="s">
        <v>29</v>
      </c>
      <c r="B259" s="24" t="str">
        <f>VLOOKUP(Prod_Area_data[[#This Row],[or_product]],Ref_products[],2,FALSE)</f>
        <v>Broad/field beans</v>
      </c>
      <c r="C259" s="24" t="str">
        <f>VLOOKUP(Prod_Area_data[[#This Row],[MS]],Ref_MS[],2,FALSE)</f>
        <v>Luxembourg</v>
      </c>
      <c r="D259" s="28" t="s">
        <v>93</v>
      </c>
      <c r="E259" s="28" t="s">
        <v>147</v>
      </c>
      <c r="F259" s="28" t="s">
        <v>49</v>
      </c>
      <c r="G259" s="36">
        <f t="shared" si="13"/>
        <v>0.14333333333333337</v>
      </c>
      <c r="H259" s="36">
        <v>0</v>
      </c>
      <c r="I259" s="36">
        <v>0.3</v>
      </c>
      <c r="J259" s="36">
        <v>0.5</v>
      </c>
      <c r="K259" s="36">
        <v>0.3</v>
      </c>
      <c r="L259" s="36">
        <v>0.3</v>
      </c>
      <c r="M259" s="36">
        <v>0.4</v>
      </c>
      <c r="N259" s="36">
        <v>0.3</v>
      </c>
      <c r="O259" s="36">
        <v>0.1</v>
      </c>
      <c r="P259" s="36">
        <v>0.1</v>
      </c>
      <c r="Q259" s="36">
        <v>0.3</v>
      </c>
      <c r="R259" s="36">
        <v>0.13</v>
      </c>
      <c r="S259" s="36">
        <v>0.06</v>
      </c>
      <c r="T259" s="36">
        <v>0.08</v>
      </c>
      <c r="U259" s="36">
        <v>0.16</v>
      </c>
      <c r="V259" s="36">
        <v>0.27</v>
      </c>
      <c r="W259" s="36">
        <v>0.16</v>
      </c>
      <c r="X259" s="36">
        <v>0.16</v>
      </c>
      <c r="Y259" s="36">
        <v>0.09</v>
      </c>
      <c r="Z259" s="36">
        <v>0.2</v>
      </c>
      <c r="AA259" s="36">
        <v>0.17</v>
      </c>
      <c r="AB259" s="36">
        <v>0.17</v>
      </c>
      <c r="AC259" s="36">
        <v>0.09</v>
      </c>
      <c r="AD259" s="36">
        <v>0.19</v>
      </c>
      <c r="AE259" s="56">
        <v>0</v>
      </c>
      <c r="AF259" s="51">
        <v>6.3944867724866183E-2</v>
      </c>
    </row>
    <row r="260" spans="1:32" x14ac:dyDescent="0.25">
      <c r="A260" s="2" t="s">
        <v>29</v>
      </c>
      <c r="B260" s="24" t="str">
        <f>VLOOKUP(Prod_Area_data[[#This Row],[or_product]],Ref_products[],2,FALSE)</f>
        <v>Broad/field beans</v>
      </c>
      <c r="C260" s="24" t="str">
        <f>VLOOKUP(Prod_Area_data[[#This Row],[MS]],Ref_MS[],2,FALSE)</f>
        <v>Hungary</v>
      </c>
      <c r="D260" s="28" t="s">
        <v>93</v>
      </c>
      <c r="E260" s="28" t="s">
        <v>148</v>
      </c>
      <c r="F260" s="28" t="s">
        <v>50</v>
      </c>
      <c r="G260" s="36">
        <f t="shared" si="13"/>
        <v>1.0033333333333332</v>
      </c>
      <c r="H260" s="36">
        <v>0.2</v>
      </c>
      <c r="I260" s="36">
        <v>0.2</v>
      </c>
      <c r="J260" s="36">
        <v>0.1</v>
      </c>
      <c r="K260" s="36">
        <v>0.2</v>
      </c>
      <c r="L260" s="36">
        <v>0.3</v>
      </c>
      <c r="M260" s="36">
        <v>0.8</v>
      </c>
      <c r="N260" s="36">
        <v>0.8</v>
      </c>
      <c r="O260" s="36">
        <v>0.7</v>
      </c>
      <c r="P260" s="36">
        <v>0.5</v>
      </c>
      <c r="Q260" s="36">
        <v>0.1</v>
      </c>
      <c r="R260" s="36">
        <v>0.2</v>
      </c>
      <c r="S260" s="36">
        <v>0.21</v>
      </c>
      <c r="T260" s="36">
        <v>1.06</v>
      </c>
      <c r="U260" s="36">
        <v>0.91</v>
      </c>
      <c r="V260" s="36">
        <v>1.79</v>
      </c>
      <c r="W260" s="36">
        <v>1.63</v>
      </c>
      <c r="X260" s="36">
        <v>1.94</v>
      </c>
      <c r="Y260" s="36">
        <v>1.82</v>
      </c>
      <c r="Z260" s="36">
        <v>1.81</v>
      </c>
      <c r="AA260" s="36">
        <v>1.54</v>
      </c>
      <c r="AB260" s="36">
        <v>1.27</v>
      </c>
      <c r="AC260" s="36">
        <v>0.88</v>
      </c>
      <c r="AD260" s="36">
        <v>0.28000000000000003</v>
      </c>
      <c r="AE260" s="56">
        <v>0.86</v>
      </c>
      <c r="AF260" s="51">
        <v>0.52270480455472845</v>
      </c>
    </row>
    <row r="261" spans="1:32" x14ac:dyDescent="0.25">
      <c r="A261" s="2" t="s">
        <v>29</v>
      </c>
      <c r="B261" s="24" t="str">
        <f>VLOOKUP(Prod_Area_data[[#This Row],[or_product]],Ref_products[],2,FALSE)</f>
        <v>Broad/field beans</v>
      </c>
      <c r="C261" s="24" t="str">
        <f>VLOOKUP(Prod_Area_data[[#This Row],[MS]],Ref_MS[],2,FALSE)</f>
        <v>Malta</v>
      </c>
      <c r="D261" s="28" t="s">
        <v>93</v>
      </c>
      <c r="E261" s="28" t="s">
        <v>149</v>
      </c>
      <c r="F261" s="28" t="s">
        <v>51</v>
      </c>
      <c r="G261" s="36">
        <f t="shared" si="13"/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56">
        <v>0</v>
      </c>
      <c r="AF261" s="51">
        <v>0</v>
      </c>
    </row>
    <row r="262" spans="1:32" x14ac:dyDescent="0.25">
      <c r="A262" s="2" t="s">
        <v>29</v>
      </c>
      <c r="B262" s="24" t="str">
        <f>VLOOKUP(Prod_Area_data[[#This Row],[or_product]],Ref_products[],2,FALSE)</f>
        <v>Broad/field beans</v>
      </c>
      <c r="C262" s="24" t="str">
        <f>VLOOKUP(Prod_Area_data[[#This Row],[MS]],Ref_MS[],2,FALSE)</f>
        <v>Netherlands</v>
      </c>
      <c r="D262" s="28" t="s">
        <v>93</v>
      </c>
      <c r="E262" s="28" t="s">
        <v>150</v>
      </c>
      <c r="F262" s="28" t="s">
        <v>52</v>
      </c>
      <c r="G262" s="36">
        <f t="shared" si="13"/>
        <v>2.2399999999999998</v>
      </c>
      <c r="H262" s="36">
        <v>4.0999999999999996</v>
      </c>
      <c r="I262" s="36">
        <v>4.4000000000000004</v>
      </c>
      <c r="J262" s="36">
        <v>2.9</v>
      </c>
      <c r="K262" s="36">
        <v>2.8</v>
      </c>
      <c r="L262" s="36">
        <v>3.4</v>
      </c>
      <c r="M262" s="36">
        <v>2.8</v>
      </c>
      <c r="N262" s="36">
        <v>2.5</v>
      </c>
      <c r="O262" s="36">
        <v>1.5</v>
      </c>
      <c r="P262" s="36">
        <v>1.8</v>
      </c>
      <c r="Q262" s="36">
        <v>6.3</v>
      </c>
      <c r="R262" s="36">
        <v>0</v>
      </c>
      <c r="S262" s="36">
        <v>0</v>
      </c>
      <c r="T262" s="36">
        <v>5</v>
      </c>
      <c r="U262" s="36">
        <v>3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15.89</v>
      </c>
      <c r="AE262" s="56">
        <v>6.72</v>
      </c>
      <c r="AF262" s="51">
        <v>0</v>
      </c>
    </row>
    <row r="263" spans="1:32" x14ac:dyDescent="0.25">
      <c r="A263" s="2" t="s">
        <v>29</v>
      </c>
      <c r="B263" s="24" t="str">
        <f>VLOOKUP(Prod_Area_data[[#This Row],[or_product]],Ref_products[],2,FALSE)</f>
        <v>Broad/field beans</v>
      </c>
      <c r="C263" s="24" t="str">
        <f>VLOOKUP(Prod_Area_data[[#This Row],[MS]],Ref_MS[],2,FALSE)</f>
        <v>Austria</v>
      </c>
      <c r="D263" s="28" t="s">
        <v>93</v>
      </c>
      <c r="E263" s="28" t="s">
        <v>151</v>
      </c>
      <c r="F263" s="28" t="s">
        <v>53</v>
      </c>
      <c r="G263" s="36">
        <f t="shared" si="13"/>
        <v>14.093333333333334</v>
      </c>
      <c r="H263" s="36">
        <v>7.1</v>
      </c>
      <c r="I263" s="36">
        <v>7.4</v>
      </c>
      <c r="J263" s="36">
        <v>8.9</v>
      </c>
      <c r="K263" s="36">
        <v>9.3000000000000007</v>
      </c>
      <c r="L263" s="36">
        <v>7.8</v>
      </c>
      <c r="M263" s="36">
        <v>10.199999999999999</v>
      </c>
      <c r="N263" s="36">
        <v>12.3</v>
      </c>
      <c r="O263" s="36">
        <v>10.5</v>
      </c>
      <c r="P263" s="36">
        <v>8.1</v>
      </c>
      <c r="Q263" s="36">
        <v>6.7</v>
      </c>
      <c r="R263" s="36">
        <v>10.53</v>
      </c>
      <c r="S263" s="36">
        <v>17.59</v>
      </c>
      <c r="T263" s="36">
        <v>15.99</v>
      </c>
      <c r="U263" s="36">
        <v>13.65</v>
      </c>
      <c r="V263" s="36">
        <v>21.46</v>
      </c>
      <c r="W263" s="36">
        <v>24.64</v>
      </c>
      <c r="X263" s="36">
        <v>27.7</v>
      </c>
      <c r="Y263" s="36">
        <v>22.96</v>
      </c>
      <c r="Z263" s="36">
        <v>15.99</v>
      </c>
      <c r="AA263" s="36">
        <v>13.03</v>
      </c>
      <c r="AB263" s="36">
        <v>14.04</v>
      </c>
      <c r="AC263" s="36">
        <v>15.55</v>
      </c>
      <c r="AD263" s="36">
        <v>13.89</v>
      </c>
      <c r="AE263" s="56">
        <v>14.35</v>
      </c>
      <c r="AF263" s="51">
        <v>10.909386538378136</v>
      </c>
    </row>
    <row r="264" spans="1:32" x14ac:dyDescent="0.25">
      <c r="A264" s="2" t="s">
        <v>29</v>
      </c>
      <c r="B264" s="24" t="str">
        <f>VLOOKUP(Prod_Area_data[[#This Row],[or_product]],Ref_products[],2,FALSE)</f>
        <v>Broad/field beans</v>
      </c>
      <c r="C264" s="24" t="str">
        <f>VLOOKUP(Prod_Area_data[[#This Row],[MS]],Ref_MS[],2,FALSE)</f>
        <v>Poland</v>
      </c>
      <c r="D264" s="28" t="s">
        <v>93</v>
      </c>
      <c r="E264" s="28" t="s">
        <v>152</v>
      </c>
      <c r="F264" s="28" t="s">
        <v>54</v>
      </c>
      <c r="G264" s="36">
        <f t="shared" si="13"/>
        <v>94.453333333333333</v>
      </c>
      <c r="H264" s="36">
        <v>42.7</v>
      </c>
      <c r="I264" s="36">
        <v>48.4</v>
      </c>
      <c r="J264" s="36">
        <v>21.5</v>
      </c>
      <c r="K264" s="36">
        <v>26.7</v>
      </c>
      <c r="L264" s="36">
        <v>28</v>
      </c>
      <c r="M264" s="36">
        <v>28.2</v>
      </c>
      <c r="N264" s="36">
        <v>19.8</v>
      </c>
      <c r="O264" s="36">
        <v>18.600000000000001</v>
      </c>
      <c r="P264" s="36">
        <v>13.3</v>
      </c>
      <c r="Q264" s="36">
        <v>15.5</v>
      </c>
      <c r="R264" s="36">
        <v>25.1</v>
      </c>
      <c r="S264" s="36">
        <v>24.1</v>
      </c>
      <c r="T264" s="36">
        <v>31.9</v>
      </c>
      <c r="U264" s="36">
        <v>23.4</v>
      </c>
      <c r="V264" s="36">
        <v>37.47</v>
      </c>
      <c r="W264" s="36">
        <v>84.8</v>
      </c>
      <c r="X264" s="36">
        <v>88.5</v>
      </c>
      <c r="Y264" s="36">
        <v>83.75</v>
      </c>
      <c r="Z264" s="36">
        <v>83.36</v>
      </c>
      <c r="AA264" s="36">
        <v>64.16</v>
      </c>
      <c r="AB264" s="36">
        <v>79.83</v>
      </c>
      <c r="AC264" s="36">
        <v>99.22</v>
      </c>
      <c r="AD264" s="36">
        <v>104.31</v>
      </c>
      <c r="AE264" s="56">
        <v>118.95</v>
      </c>
      <c r="AF264" s="51">
        <v>108.36921333333375</v>
      </c>
    </row>
    <row r="265" spans="1:32" x14ac:dyDescent="0.25">
      <c r="A265" s="2" t="s">
        <v>29</v>
      </c>
      <c r="B265" s="24" t="str">
        <f>VLOOKUP(Prod_Area_data[[#This Row],[or_product]],Ref_products[],2,FALSE)</f>
        <v>Broad/field beans</v>
      </c>
      <c r="C265" s="24" t="str">
        <f>VLOOKUP(Prod_Area_data[[#This Row],[MS]],Ref_MS[],2,FALSE)</f>
        <v>Portugal</v>
      </c>
      <c r="D265" s="28" t="s">
        <v>93</v>
      </c>
      <c r="E265" s="28" t="s">
        <v>153</v>
      </c>
      <c r="F265" s="28" t="s">
        <v>21</v>
      </c>
      <c r="G265" s="36">
        <f t="shared" si="13"/>
        <v>3.1299999999999994</v>
      </c>
      <c r="H265" s="36">
        <v>6.14</v>
      </c>
      <c r="I265" s="36">
        <v>5.78</v>
      </c>
      <c r="J265" s="36">
        <v>5.48</v>
      </c>
      <c r="K265" s="36">
        <v>4.67</v>
      </c>
      <c r="L265" s="36">
        <v>4.21</v>
      </c>
      <c r="M265" s="36">
        <v>2.76</v>
      </c>
      <c r="N265" s="36">
        <v>3.99</v>
      </c>
      <c r="O265" s="36">
        <v>3.7</v>
      </c>
      <c r="P265" s="36">
        <v>2.82</v>
      </c>
      <c r="Q265" s="36">
        <v>2.0099999999999998</v>
      </c>
      <c r="R265" s="36">
        <v>2.04</v>
      </c>
      <c r="S265" s="36">
        <v>2.06</v>
      </c>
      <c r="T265" s="36">
        <v>1.93</v>
      </c>
      <c r="U265" s="36">
        <v>1.93</v>
      </c>
      <c r="V265" s="36">
        <v>1.8</v>
      </c>
      <c r="W265" s="36">
        <v>1.81</v>
      </c>
      <c r="X265" s="36">
        <v>1.94</v>
      </c>
      <c r="Y265" s="36">
        <v>2.4</v>
      </c>
      <c r="Z265" s="36">
        <v>3.06</v>
      </c>
      <c r="AA265" s="36">
        <v>2.09</v>
      </c>
      <c r="AB265" s="36">
        <v>2.5299999999999998</v>
      </c>
      <c r="AC265" s="36">
        <v>3.27</v>
      </c>
      <c r="AD265" s="36">
        <v>3.59</v>
      </c>
      <c r="AE265" s="56">
        <v>3.59</v>
      </c>
      <c r="AF265" s="51">
        <v>3.9715927699153122</v>
      </c>
    </row>
    <row r="266" spans="1:32" x14ac:dyDescent="0.25">
      <c r="A266" s="2" t="s">
        <v>29</v>
      </c>
      <c r="B266" s="24" t="str">
        <f>VLOOKUP(Prod_Area_data[[#This Row],[or_product]],Ref_products[],2,FALSE)</f>
        <v>Broad/field beans</v>
      </c>
      <c r="C266" s="24" t="str">
        <f>VLOOKUP(Prod_Area_data[[#This Row],[MS]],Ref_MS[],2,FALSE)</f>
        <v>Romania</v>
      </c>
      <c r="D266" s="28" t="s">
        <v>93</v>
      </c>
      <c r="E266" s="28" t="s">
        <v>154</v>
      </c>
      <c r="F266" s="28" t="s">
        <v>55</v>
      </c>
      <c r="G266" s="36">
        <f t="shared" si="13"/>
        <v>11.906666666666666</v>
      </c>
      <c r="H266" s="36">
        <v>21.8</v>
      </c>
      <c r="I266" s="36">
        <v>36.49</v>
      </c>
      <c r="J266" s="36">
        <v>33.590000000000003</v>
      </c>
      <c r="K266" s="36">
        <v>36.68</v>
      </c>
      <c r="L266" s="36">
        <v>53.52</v>
      </c>
      <c r="M266" s="36">
        <v>41.73</v>
      </c>
      <c r="N266" s="36">
        <v>34.94</v>
      </c>
      <c r="O266" s="36">
        <v>18.010000000000002</v>
      </c>
      <c r="P266" s="36">
        <v>25.16</v>
      </c>
      <c r="Q266" s="36">
        <v>22.35</v>
      </c>
      <c r="R266" s="36">
        <v>21.06</v>
      </c>
      <c r="S266" s="36">
        <v>21.35</v>
      </c>
      <c r="T266" s="36">
        <v>16.600000000000001</v>
      </c>
      <c r="U266" s="36">
        <v>18.86</v>
      </c>
      <c r="V266" s="36">
        <v>19.75</v>
      </c>
      <c r="W266" s="36">
        <v>19.97</v>
      </c>
      <c r="X266" s="36">
        <v>19.09</v>
      </c>
      <c r="Y266" s="36">
        <v>16.13</v>
      </c>
      <c r="Z266" s="36">
        <v>17.3</v>
      </c>
      <c r="AA266" s="36">
        <v>14.1</v>
      </c>
      <c r="AB266" s="36">
        <v>9.59</v>
      </c>
      <c r="AC266" s="36">
        <v>12.03</v>
      </c>
      <c r="AD266" s="36">
        <v>7.45</v>
      </c>
      <c r="AE266" s="56">
        <v>14.23</v>
      </c>
      <c r="AF266" s="51">
        <v>6.1131308163056675</v>
      </c>
    </row>
    <row r="267" spans="1:32" x14ac:dyDescent="0.25">
      <c r="A267" s="2" t="s">
        <v>29</v>
      </c>
      <c r="B267" s="24" t="str">
        <f>VLOOKUP(Prod_Area_data[[#This Row],[or_product]],Ref_products[],2,FALSE)</f>
        <v>Broad/field beans</v>
      </c>
      <c r="C267" s="24" t="str">
        <f>VLOOKUP(Prod_Area_data[[#This Row],[MS]],Ref_MS[],2,FALSE)</f>
        <v>Slovenia</v>
      </c>
      <c r="D267" s="28" t="s">
        <v>93</v>
      </c>
      <c r="E267" s="28" t="s">
        <v>155</v>
      </c>
      <c r="F267" s="28" t="s">
        <v>56</v>
      </c>
      <c r="G267" s="36">
        <f t="shared" si="13"/>
        <v>0</v>
      </c>
      <c r="H267" s="36">
        <v>0.57999999999999996</v>
      </c>
      <c r="I267" s="36">
        <v>0.55000000000000004</v>
      </c>
      <c r="J267" s="36">
        <v>0.57999999999999996</v>
      </c>
      <c r="K267" s="36">
        <v>0.22</v>
      </c>
      <c r="L267" s="36">
        <v>0.78</v>
      </c>
      <c r="M267" s="36">
        <v>0.96</v>
      </c>
      <c r="N267" s="36">
        <v>0.42</v>
      </c>
      <c r="O267" s="36">
        <v>0.56999999999999995</v>
      </c>
      <c r="P267" s="36">
        <v>0.41</v>
      </c>
      <c r="Q267" s="36">
        <v>0.63</v>
      </c>
      <c r="R267" s="36">
        <v>0.52</v>
      </c>
      <c r="S267" s="36">
        <v>0.56000000000000005</v>
      </c>
      <c r="T267" s="36">
        <v>0.38</v>
      </c>
      <c r="U267" s="36">
        <v>0.35</v>
      </c>
      <c r="V267" s="36">
        <v>0.76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56">
        <v>0</v>
      </c>
      <c r="AF267" s="51">
        <v>0</v>
      </c>
    </row>
    <row r="268" spans="1:32" x14ac:dyDescent="0.25">
      <c r="A268" s="2" t="s">
        <v>29</v>
      </c>
      <c r="B268" s="24" t="str">
        <f>VLOOKUP(Prod_Area_data[[#This Row],[or_product]],Ref_products[],2,FALSE)</f>
        <v>Broad/field beans</v>
      </c>
      <c r="C268" s="24" t="str">
        <f>VLOOKUP(Prod_Area_data[[#This Row],[MS]],Ref_MS[],2,FALSE)</f>
        <v>Slovakia</v>
      </c>
      <c r="D268" s="28" t="s">
        <v>93</v>
      </c>
      <c r="E268" s="28" t="s">
        <v>156</v>
      </c>
      <c r="F268" s="28" t="s">
        <v>57</v>
      </c>
      <c r="G268" s="36">
        <f t="shared" si="13"/>
        <v>5.3333333333333337E-2</v>
      </c>
      <c r="H268" s="36">
        <v>0</v>
      </c>
      <c r="I268" s="36">
        <v>0</v>
      </c>
      <c r="J268" s="36">
        <v>1.5</v>
      </c>
      <c r="K268" s="36">
        <v>1.3</v>
      </c>
      <c r="L268" s="36">
        <v>1.4</v>
      </c>
      <c r="M268" s="36">
        <v>0.6</v>
      </c>
      <c r="N268" s="36">
        <v>0.5</v>
      </c>
      <c r="O268" s="36">
        <v>0.5</v>
      </c>
      <c r="P268" s="36">
        <v>0</v>
      </c>
      <c r="Q268" s="36">
        <v>0.2</v>
      </c>
      <c r="R268" s="36">
        <v>0.16</v>
      </c>
      <c r="S268" s="36">
        <v>0.1</v>
      </c>
      <c r="T268" s="36">
        <v>0.1</v>
      </c>
      <c r="U268" s="36">
        <v>7.0000000000000007E-2</v>
      </c>
      <c r="V268" s="36">
        <v>0.12</v>
      </c>
      <c r="W268" s="36">
        <v>0.08</v>
      </c>
      <c r="X268" s="36">
        <v>0.11</v>
      </c>
      <c r="Y268" s="36">
        <v>7.0000000000000007E-2</v>
      </c>
      <c r="Z268" s="36">
        <v>0.13</v>
      </c>
      <c r="AA268" s="36">
        <v>0.08</v>
      </c>
      <c r="AB268" s="36">
        <v>0.03</v>
      </c>
      <c r="AC268" s="36">
        <v>0.05</v>
      </c>
      <c r="AD268" s="36">
        <v>0.15</v>
      </c>
      <c r="AE268" s="56">
        <v>0</v>
      </c>
      <c r="AF268" s="51">
        <v>1.7287477954145494E-2</v>
      </c>
    </row>
    <row r="269" spans="1:32" x14ac:dyDescent="0.25">
      <c r="A269" s="2" t="s">
        <v>29</v>
      </c>
      <c r="B269" s="24" t="str">
        <f>VLOOKUP(Prod_Area_data[[#This Row],[or_product]],Ref_products[],2,FALSE)</f>
        <v>Broad/field beans</v>
      </c>
      <c r="C269" s="24" t="str">
        <f>VLOOKUP(Prod_Area_data[[#This Row],[MS]],Ref_MS[],2,FALSE)</f>
        <v>Finland</v>
      </c>
      <c r="D269" s="28" t="s">
        <v>93</v>
      </c>
      <c r="E269" s="28" t="s">
        <v>157</v>
      </c>
      <c r="F269" s="28" t="s">
        <v>58</v>
      </c>
      <c r="G269" s="36">
        <f t="shared" si="13"/>
        <v>18.153333333333343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16.3</v>
      </c>
      <c r="S269" s="36">
        <v>20</v>
      </c>
      <c r="T269" s="36">
        <v>22.5</v>
      </c>
      <c r="U269" s="36">
        <v>16.5</v>
      </c>
      <c r="V269" s="36">
        <v>21.4</v>
      </c>
      <c r="W269" s="36">
        <v>26.8</v>
      </c>
      <c r="X269" s="36">
        <v>39.9</v>
      </c>
      <c r="Y269" s="36">
        <v>33.700000000000003</v>
      </c>
      <c r="Z269" s="36">
        <v>24.1</v>
      </c>
      <c r="AA269" s="36">
        <v>30.1</v>
      </c>
      <c r="AB269" s="36">
        <v>23.3</v>
      </c>
      <c r="AC269" s="36">
        <v>12.01</v>
      </c>
      <c r="AD269" s="36">
        <v>19.12</v>
      </c>
      <c r="AE269" s="56">
        <v>12.04</v>
      </c>
      <c r="AF269" s="51">
        <v>13.92</v>
      </c>
    </row>
    <row r="270" spans="1:32" x14ac:dyDescent="0.25">
      <c r="A270" s="2" t="s">
        <v>29</v>
      </c>
      <c r="B270" s="24" t="str">
        <f>VLOOKUP(Prod_Area_data[[#This Row],[or_product]],Ref_products[],2,FALSE)</f>
        <v>Broad/field beans</v>
      </c>
      <c r="C270" s="24" t="str">
        <f>VLOOKUP(Prod_Area_data[[#This Row],[MS]],Ref_MS[],2,FALSE)</f>
        <v>Sweden</v>
      </c>
      <c r="D270" s="28" t="s">
        <v>93</v>
      </c>
      <c r="E270" s="28" t="s">
        <v>158</v>
      </c>
      <c r="F270" s="28" t="s">
        <v>59</v>
      </c>
      <c r="G270" s="36">
        <f t="shared" si="13"/>
        <v>55.79999999999999</v>
      </c>
      <c r="H270" s="36">
        <v>4.2</v>
      </c>
      <c r="I270" s="36">
        <v>5.0999999999999996</v>
      </c>
      <c r="J270" s="36">
        <v>8.9</v>
      </c>
      <c r="K270" s="36">
        <v>8.4</v>
      </c>
      <c r="L270" s="36">
        <v>12.4</v>
      </c>
      <c r="M270" s="36">
        <v>14.9</v>
      </c>
      <c r="N270" s="36">
        <v>13</v>
      </c>
      <c r="O270" s="36">
        <v>11.3</v>
      </c>
      <c r="P270" s="36">
        <v>13.7</v>
      </c>
      <c r="Q270" s="36">
        <v>26.1</v>
      </c>
      <c r="R270" s="36">
        <v>31.1</v>
      </c>
      <c r="S270" s="36">
        <v>53</v>
      </c>
      <c r="T270" s="36">
        <v>58.2</v>
      </c>
      <c r="U270" s="36">
        <v>61.3</v>
      </c>
      <c r="V270" s="36">
        <v>61.1</v>
      </c>
      <c r="W270" s="36">
        <v>99.1</v>
      </c>
      <c r="X270" s="36">
        <v>103.9</v>
      </c>
      <c r="Y270" s="36">
        <v>109.4</v>
      </c>
      <c r="Z270" s="36">
        <v>34.799999999999997</v>
      </c>
      <c r="AA270" s="36">
        <v>60.2</v>
      </c>
      <c r="AB270" s="36">
        <v>58.4</v>
      </c>
      <c r="AC270" s="36">
        <v>48.8</v>
      </c>
      <c r="AD270" s="36">
        <v>78.599999999999994</v>
      </c>
      <c r="AE270" s="56">
        <v>48.4</v>
      </c>
      <c r="AF270" s="51">
        <v>58.300199999999116</v>
      </c>
    </row>
    <row r="271" spans="1:32" x14ac:dyDescent="0.25">
      <c r="A271" s="2" t="s">
        <v>29</v>
      </c>
      <c r="B271" s="24" t="str">
        <f>VLOOKUP(Prod_Area_data[[#This Row],[or_product]],Ref_products[],2,FALSE)</f>
        <v>Broad/field beans</v>
      </c>
      <c r="C271" s="24" t="str">
        <f>VLOOKUP(Prod_Area_data[[#This Row],[MS]],Ref_MS[],2,FALSE)</f>
        <v>United Kingdom</v>
      </c>
      <c r="D271" s="28" t="s">
        <v>93</v>
      </c>
      <c r="E271" s="28" t="s">
        <v>159</v>
      </c>
      <c r="F271" s="28" t="s">
        <v>60</v>
      </c>
      <c r="G271" s="36">
        <f t="shared" si="13"/>
        <v>182.6</v>
      </c>
      <c r="H271" s="36">
        <v>484.7</v>
      </c>
      <c r="I271" s="36">
        <v>605.5</v>
      </c>
      <c r="J271" s="36">
        <v>632</v>
      </c>
      <c r="K271" s="36">
        <v>622.1</v>
      </c>
      <c r="L271" s="36">
        <v>661.4</v>
      </c>
      <c r="M271" s="36">
        <v>716.2</v>
      </c>
      <c r="N271" s="36">
        <v>613</v>
      </c>
      <c r="O271" s="36">
        <v>358</v>
      </c>
      <c r="P271" s="36">
        <v>523.1</v>
      </c>
      <c r="Q271" s="36">
        <v>688.2</v>
      </c>
      <c r="R271" s="36">
        <v>580</v>
      </c>
      <c r="S271" s="36">
        <v>419</v>
      </c>
      <c r="T271" s="36">
        <v>336</v>
      </c>
      <c r="U271" s="36">
        <v>389</v>
      </c>
      <c r="V271" s="36">
        <v>448</v>
      </c>
      <c r="W271" s="36">
        <v>740</v>
      </c>
      <c r="X271" s="36">
        <v>651</v>
      </c>
      <c r="Y271" s="36">
        <v>771</v>
      </c>
      <c r="Z271" s="36">
        <v>402</v>
      </c>
      <c r="AA271" s="36">
        <v>547.79999999999995</v>
      </c>
      <c r="AB271" s="36">
        <v>565.20000000000005</v>
      </c>
      <c r="AC271" s="36">
        <v>0</v>
      </c>
      <c r="AD271" s="36">
        <v>0</v>
      </c>
      <c r="AE271" s="56">
        <v>0</v>
      </c>
      <c r="AF271" s="51">
        <v>0</v>
      </c>
    </row>
    <row r="272" spans="1:32" x14ac:dyDescent="0.25">
      <c r="A272" s="2" t="s">
        <v>29</v>
      </c>
      <c r="B272" s="24" t="str">
        <f>VLOOKUP(Prod_Area_data[[#This Row],[or_product]],Ref_products[],2,FALSE)</f>
        <v>Lupins</v>
      </c>
      <c r="C272" s="24" t="str">
        <f>VLOOKUP(Prod_Area_data[[#This Row],[MS]],Ref_MS[],2,FALSE)</f>
        <v>EU-27</v>
      </c>
      <c r="D272" s="28" t="s">
        <v>94</v>
      </c>
      <c r="E272" s="28" t="s">
        <v>114</v>
      </c>
      <c r="F272" s="28" t="s">
        <v>115</v>
      </c>
      <c r="G272" s="36">
        <f t="shared" si="13"/>
        <v>337.08807048349473</v>
      </c>
      <c r="H272" s="36">
        <v>67.75</v>
      </c>
      <c r="I272" s="36">
        <v>64.239999999999995</v>
      </c>
      <c r="J272" s="36">
        <v>56.300000000000004</v>
      </c>
      <c r="K272" s="36">
        <v>111.36939759036144</v>
      </c>
      <c r="L272" s="36">
        <v>103.65142857142857</v>
      </c>
      <c r="M272" s="36">
        <v>116.82227488151659</v>
      </c>
      <c r="N272" s="36">
        <v>111.39079754601228</v>
      </c>
      <c r="O272" s="36">
        <v>119.70439024390244</v>
      </c>
      <c r="P272" s="36">
        <v>99.996496333981739</v>
      </c>
      <c r="Q272" s="36">
        <v>118.48219512195121</v>
      </c>
      <c r="R272" s="36">
        <v>190.45999999999998</v>
      </c>
      <c r="S272" s="36">
        <v>132.41</v>
      </c>
      <c r="T272" s="36">
        <v>129.99</v>
      </c>
      <c r="U272" s="36">
        <v>153.01999999999998</v>
      </c>
      <c r="V272" s="36">
        <v>209.46</v>
      </c>
      <c r="W272" s="36">
        <v>363.71</v>
      </c>
      <c r="X272" s="36">
        <v>296.33</v>
      </c>
      <c r="Y272" s="36">
        <v>263.64000000000004</v>
      </c>
      <c r="Z272" s="36">
        <v>185.98000000000002</v>
      </c>
      <c r="AA272" s="36">
        <v>214.5</v>
      </c>
      <c r="AB272" s="36">
        <v>342.33</v>
      </c>
      <c r="AC272" s="36">
        <v>321.45999999999998</v>
      </c>
      <c r="AD272" s="36">
        <v>451.71</v>
      </c>
      <c r="AE272" s="56">
        <v>347.47421145048418</v>
      </c>
      <c r="AF272" s="51">
        <v>359.77399857042712</v>
      </c>
    </row>
    <row r="273" spans="1:32" x14ac:dyDescent="0.25">
      <c r="A273" s="2" t="s">
        <v>29</v>
      </c>
      <c r="B273" s="24" t="str">
        <f>VLOOKUP(Prod_Area_data[[#This Row],[or_product]],Ref_products[],2,FALSE)</f>
        <v>Lupins</v>
      </c>
      <c r="C273" s="24" t="str">
        <f>VLOOKUP(Prod_Area_data[[#This Row],[MS]],Ref_MS[],2,FALSE)</f>
        <v>EU-28</v>
      </c>
      <c r="D273" s="28" t="s">
        <v>94</v>
      </c>
      <c r="E273" s="28" t="s">
        <v>34</v>
      </c>
      <c r="F273" s="28" t="s">
        <v>35</v>
      </c>
      <c r="G273" s="36"/>
      <c r="H273" s="36">
        <f t="shared" ref="H273:AA273" si="14">H272+H301</f>
        <v>67.75</v>
      </c>
      <c r="I273" s="36">
        <f t="shared" si="14"/>
        <v>64.239999999999995</v>
      </c>
      <c r="J273" s="36">
        <f t="shared" si="14"/>
        <v>56.300000000000004</v>
      </c>
      <c r="K273" s="36">
        <f t="shared" si="14"/>
        <v>124.06939759036145</v>
      </c>
      <c r="L273" s="36">
        <f t="shared" si="14"/>
        <v>103.65142857142857</v>
      </c>
      <c r="M273" s="36">
        <f t="shared" si="14"/>
        <v>116.82227488151659</v>
      </c>
      <c r="N273" s="36">
        <f t="shared" si="14"/>
        <v>111.39079754601228</v>
      </c>
      <c r="O273" s="36">
        <f t="shared" si="14"/>
        <v>119.70439024390244</v>
      </c>
      <c r="P273" s="36">
        <f t="shared" si="14"/>
        <v>99.996496333981739</v>
      </c>
      <c r="Q273" s="36">
        <f t="shared" si="14"/>
        <v>118.48219512195121</v>
      </c>
      <c r="R273" s="36">
        <f t="shared" si="14"/>
        <v>190.45999999999998</v>
      </c>
      <c r="S273" s="36">
        <f t="shared" si="14"/>
        <v>132.41</v>
      </c>
      <c r="T273" s="36">
        <f t="shared" si="14"/>
        <v>129.99</v>
      </c>
      <c r="U273" s="36">
        <f t="shared" si="14"/>
        <v>153.01999999999998</v>
      </c>
      <c r="V273" s="36">
        <f t="shared" si="14"/>
        <v>209.46</v>
      </c>
      <c r="W273" s="36">
        <f t="shared" si="14"/>
        <v>363.71</v>
      </c>
      <c r="X273" s="36">
        <f t="shared" si="14"/>
        <v>296.33</v>
      </c>
      <c r="Y273" s="36">
        <f t="shared" si="14"/>
        <v>263.64000000000004</v>
      </c>
      <c r="Z273" s="36">
        <f t="shared" si="14"/>
        <v>185.98000000000002</v>
      </c>
      <c r="AA273" s="36">
        <f t="shared" si="14"/>
        <v>214.5</v>
      </c>
      <c r="AB273" s="36"/>
      <c r="AC273" s="51"/>
      <c r="AD273" s="54"/>
      <c r="AE273" s="56"/>
      <c r="AF273" s="51"/>
    </row>
    <row r="274" spans="1:32" x14ac:dyDescent="0.25">
      <c r="A274" s="2" t="s">
        <v>29</v>
      </c>
      <c r="B274" s="42" t="str">
        <f>VLOOKUP(Prod_Area_data[[#This Row],[or_product]],Ref_products[],2,FALSE)</f>
        <v>Lupins</v>
      </c>
      <c r="C274" s="42" t="str">
        <f>VLOOKUP(Prod_Area_data[[#This Row],[MS]],Ref_MS[],2,FALSE)</f>
        <v>Belgium</v>
      </c>
      <c r="D274" s="43" t="s">
        <v>94</v>
      </c>
      <c r="E274" s="43" t="s">
        <v>131</v>
      </c>
      <c r="F274" s="43" t="s">
        <v>36</v>
      </c>
      <c r="G274" s="36">
        <f t="shared" si="13"/>
        <v>0</v>
      </c>
      <c r="H274" s="44">
        <v>0.1</v>
      </c>
      <c r="I274" s="44">
        <v>0.1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56">
        <v>0</v>
      </c>
      <c r="AF274" s="51">
        <v>0</v>
      </c>
    </row>
    <row r="275" spans="1:32" x14ac:dyDescent="0.25">
      <c r="A275" s="2" t="s">
        <v>29</v>
      </c>
      <c r="B275" s="42" t="str">
        <f>VLOOKUP(Prod_Area_data[[#This Row],[or_product]],Ref_products[],2,FALSE)</f>
        <v>Lupins</v>
      </c>
      <c r="C275" s="42" t="str">
        <f>VLOOKUP(Prod_Area_data[[#This Row],[MS]],Ref_MS[],2,FALSE)</f>
        <v>Bulgaria</v>
      </c>
      <c r="D275" s="43" t="s">
        <v>94</v>
      </c>
      <c r="E275" s="43" t="s">
        <v>132</v>
      </c>
      <c r="F275" s="43" t="s">
        <v>37</v>
      </c>
      <c r="G275" s="36">
        <f t="shared" si="13"/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1.7</v>
      </c>
      <c r="O275" s="44">
        <v>0</v>
      </c>
      <c r="P275" s="44">
        <v>0</v>
      </c>
      <c r="Q275" s="44">
        <v>0</v>
      </c>
      <c r="R275" s="44">
        <v>0.04</v>
      </c>
      <c r="S275" s="44">
        <v>0</v>
      </c>
      <c r="T275" s="44">
        <v>0</v>
      </c>
      <c r="U275" s="44">
        <v>0</v>
      </c>
      <c r="V275" s="44">
        <v>0</v>
      </c>
      <c r="W275" s="44">
        <v>1.08</v>
      </c>
      <c r="X275" s="44">
        <v>0</v>
      </c>
      <c r="Y275" s="44">
        <v>0.14000000000000001</v>
      </c>
      <c r="Z275" s="44">
        <v>0.57999999999999996</v>
      </c>
      <c r="AA275" s="44">
        <v>0</v>
      </c>
      <c r="AB275" s="44">
        <v>0</v>
      </c>
      <c r="AC275" s="44">
        <v>0</v>
      </c>
      <c r="AD275" s="44">
        <v>0</v>
      </c>
      <c r="AE275" s="56">
        <v>0</v>
      </c>
      <c r="AF275" s="51">
        <v>0</v>
      </c>
    </row>
    <row r="276" spans="1:32" x14ac:dyDescent="0.25">
      <c r="A276" s="2" t="s">
        <v>29</v>
      </c>
      <c r="B276" s="24" t="str">
        <f>VLOOKUP(Prod_Area_data[[#This Row],[or_product]],Ref_products[],2,FALSE)</f>
        <v>Lupins</v>
      </c>
      <c r="C276" s="24" t="str">
        <f>VLOOKUP(Prod_Area_data[[#This Row],[MS]],Ref_MS[],2,FALSE)</f>
        <v>Czechia</v>
      </c>
      <c r="D276" s="43" t="s">
        <v>94</v>
      </c>
      <c r="E276" s="43" t="s">
        <v>133</v>
      </c>
      <c r="F276" s="43" t="s">
        <v>124</v>
      </c>
      <c r="G276" s="36">
        <f t="shared" si="13"/>
        <v>2.546666666666666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2.17</v>
      </c>
      <c r="R276" s="44">
        <v>2.5499999999999998</v>
      </c>
      <c r="S276" s="44">
        <v>3.33</v>
      </c>
      <c r="T276" s="44">
        <v>2.46</v>
      </c>
      <c r="U276" s="44">
        <v>2.15</v>
      </c>
      <c r="V276" s="44">
        <v>3.76</v>
      </c>
      <c r="W276" s="44">
        <v>3.6</v>
      </c>
      <c r="X276" s="44">
        <v>5.85</v>
      </c>
      <c r="Y276" s="44">
        <v>6.9</v>
      </c>
      <c r="Z276" s="44">
        <v>4.82</v>
      </c>
      <c r="AA276" s="44">
        <v>3.05</v>
      </c>
      <c r="AB276" s="44">
        <v>2.4</v>
      </c>
      <c r="AC276" s="44">
        <v>2.63</v>
      </c>
      <c r="AD276" s="44">
        <v>2.61</v>
      </c>
      <c r="AE276" s="56">
        <v>2.37</v>
      </c>
      <c r="AF276" s="51">
        <v>2.1847826696607169</v>
      </c>
    </row>
    <row r="277" spans="1:32" x14ac:dyDescent="0.25">
      <c r="A277" s="2" t="s">
        <v>29</v>
      </c>
      <c r="B277" s="24" t="str">
        <f>VLOOKUP(Prod_Area_data[[#This Row],[or_product]],Ref_products[],2,FALSE)</f>
        <v>Lupins</v>
      </c>
      <c r="C277" s="24" t="str">
        <f>VLOOKUP(Prod_Area_data[[#This Row],[MS]],Ref_MS[],2,FALSE)</f>
        <v>Denmark</v>
      </c>
      <c r="D277" s="43" t="s">
        <v>94</v>
      </c>
      <c r="E277" s="43" t="s">
        <v>134</v>
      </c>
      <c r="F277" s="43" t="s">
        <v>39</v>
      </c>
      <c r="G277" s="36">
        <f t="shared" si="13"/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2.2999999999999998</v>
      </c>
      <c r="S277" s="44">
        <v>1.8</v>
      </c>
      <c r="T277" s="44">
        <v>1.9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56">
        <v>0</v>
      </c>
      <c r="AF277" s="51">
        <v>0</v>
      </c>
    </row>
    <row r="278" spans="1:32" x14ac:dyDescent="0.25">
      <c r="A278" s="2" t="s">
        <v>29</v>
      </c>
      <c r="B278" s="24" t="str">
        <f>VLOOKUP(Prod_Area_data[[#This Row],[or_product]],Ref_products[],2,FALSE)</f>
        <v>Lupins</v>
      </c>
      <c r="C278" s="24" t="str">
        <f>VLOOKUP(Prod_Area_data[[#This Row],[MS]],Ref_MS[],2,FALSE)</f>
        <v>Germany</v>
      </c>
      <c r="D278" s="43" t="s">
        <v>94</v>
      </c>
      <c r="E278" s="43" t="s">
        <v>135</v>
      </c>
      <c r="F278" s="43" t="s">
        <v>40</v>
      </c>
      <c r="G278" s="36">
        <f t="shared" si="13"/>
        <v>43.633333333333326</v>
      </c>
      <c r="H278" s="44">
        <v>0</v>
      </c>
      <c r="I278" s="44">
        <v>0</v>
      </c>
      <c r="J278" s="44">
        <v>0</v>
      </c>
      <c r="K278" s="44">
        <v>61.349397590361455</v>
      </c>
      <c r="L278" s="44">
        <v>47.051428571428573</v>
      </c>
      <c r="M278" s="44">
        <v>43.72227488151659</v>
      </c>
      <c r="N278" s="44">
        <v>47.690797546012277</v>
      </c>
      <c r="O278" s="44">
        <v>34.624390243902432</v>
      </c>
      <c r="P278" s="44">
        <v>40.146496333981744</v>
      </c>
      <c r="Q278" s="44">
        <v>32.602195121951212</v>
      </c>
      <c r="R278" s="44">
        <v>30.58</v>
      </c>
      <c r="S278" s="44">
        <v>27.6</v>
      </c>
      <c r="T278" s="44">
        <v>31.5</v>
      </c>
      <c r="U278" s="44">
        <v>31.1</v>
      </c>
      <c r="V278" s="44">
        <v>40.799999999999997</v>
      </c>
      <c r="W278" s="44">
        <v>38.299999999999997</v>
      </c>
      <c r="X278" s="44">
        <v>50</v>
      </c>
      <c r="Y278" s="44">
        <v>52.8</v>
      </c>
      <c r="Z278" s="44">
        <v>22.3</v>
      </c>
      <c r="AA278" s="44">
        <v>25.6</v>
      </c>
      <c r="AB278" s="44">
        <v>34.1</v>
      </c>
      <c r="AC278" s="44">
        <v>53.4</v>
      </c>
      <c r="AD278" s="44">
        <v>53</v>
      </c>
      <c r="AE278" s="56">
        <v>43.8</v>
      </c>
      <c r="AF278" s="51">
        <v>43.414996851536429</v>
      </c>
    </row>
    <row r="279" spans="1:32" x14ac:dyDescent="0.25">
      <c r="A279" s="2" t="s">
        <v>29</v>
      </c>
      <c r="B279" s="24" t="str">
        <f>VLOOKUP(Prod_Area_data[[#This Row],[or_product]],Ref_products[],2,FALSE)</f>
        <v>Lupins</v>
      </c>
      <c r="C279" s="24" t="str">
        <f>VLOOKUP(Prod_Area_data[[#This Row],[MS]],Ref_MS[],2,FALSE)</f>
        <v>Estonia</v>
      </c>
      <c r="D279" s="43" t="s">
        <v>94</v>
      </c>
      <c r="E279" s="43" t="s">
        <v>136</v>
      </c>
      <c r="F279" s="43" t="s">
        <v>41</v>
      </c>
      <c r="G279" s="36">
        <f t="shared" si="13"/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56">
        <v>0</v>
      </c>
      <c r="AF279" s="51">
        <v>0</v>
      </c>
    </row>
    <row r="280" spans="1:32" x14ac:dyDescent="0.25">
      <c r="A280" s="2" t="s">
        <v>29</v>
      </c>
      <c r="B280" s="24" t="str">
        <f>VLOOKUP(Prod_Area_data[[#This Row],[or_product]],Ref_products[],2,FALSE)</f>
        <v>Lupins</v>
      </c>
      <c r="C280" s="24" t="str">
        <f>VLOOKUP(Prod_Area_data[[#This Row],[MS]],Ref_MS[],2,FALSE)</f>
        <v>Ireland</v>
      </c>
      <c r="D280" s="43" t="s">
        <v>94</v>
      </c>
      <c r="E280" s="43" t="s">
        <v>137</v>
      </c>
      <c r="F280" s="43" t="s">
        <v>42</v>
      </c>
      <c r="G280" s="36">
        <f t="shared" si="13"/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56">
        <v>0</v>
      </c>
      <c r="AF280" s="51">
        <v>0</v>
      </c>
    </row>
    <row r="281" spans="1:32" x14ac:dyDescent="0.25">
      <c r="A281" s="2" t="s">
        <v>29</v>
      </c>
      <c r="B281" s="24" t="str">
        <f>VLOOKUP(Prod_Area_data[[#This Row],[or_product]],Ref_products[],2,FALSE)</f>
        <v>Lupins</v>
      </c>
      <c r="C281" s="24" t="str">
        <f>VLOOKUP(Prod_Area_data[[#This Row],[MS]],Ref_MS[],2,FALSE)</f>
        <v>Greece</v>
      </c>
      <c r="D281" s="43" t="s">
        <v>94</v>
      </c>
      <c r="E281" s="43" t="s">
        <v>138</v>
      </c>
      <c r="F281" s="43" t="s">
        <v>43</v>
      </c>
      <c r="G281" s="36">
        <f t="shared" si="13"/>
        <v>17.329999999999991</v>
      </c>
      <c r="H281" s="44">
        <v>1.55</v>
      </c>
      <c r="I281" s="44">
        <v>1.54</v>
      </c>
      <c r="J281" s="44">
        <v>1.1000000000000001</v>
      </c>
      <c r="K281" s="44">
        <v>1.52</v>
      </c>
      <c r="L281" s="44">
        <v>1.6</v>
      </c>
      <c r="M281" s="44">
        <v>2</v>
      </c>
      <c r="N281" s="44">
        <v>1.6</v>
      </c>
      <c r="O281" s="44">
        <v>1.68</v>
      </c>
      <c r="P281" s="44">
        <v>1.25</v>
      </c>
      <c r="Q281" s="44">
        <v>2.21</v>
      </c>
      <c r="R281" s="44">
        <v>2.37</v>
      </c>
      <c r="S281" s="44">
        <v>1.78</v>
      </c>
      <c r="T281" s="44">
        <v>1.67</v>
      </c>
      <c r="U281" s="44">
        <v>2.33</v>
      </c>
      <c r="V281" s="44">
        <v>2.86</v>
      </c>
      <c r="W281" s="44">
        <v>3.84</v>
      </c>
      <c r="X281" s="44">
        <v>8.3699999999999992</v>
      </c>
      <c r="Y281" s="44">
        <v>12.32</v>
      </c>
      <c r="Z281" s="44">
        <v>18.29</v>
      </c>
      <c r="AA281" s="44">
        <v>22.46</v>
      </c>
      <c r="AB281" s="44">
        <v>21.33</v>
      </c>
      <c r="AC281" s="44">
        <v>15.62</v>
      </c>
      <c r="AD281" s="44">
        <v>15.04</v>
      </c>
      <c r="AE281" s="56">
        <v>13.6</v>
      </c>
      <c r="AF281" s="51">
        <v>17.243858181816048</v>
      </c>
    </row>
    <row r="282" spans="1:32" x14ac:dyDescent="0.25">
      <c r="A282" s="2" t="s">
        <v>29</v>
      </c>
      <c r="B282" s="24" t="str">
        <f>VLOOKUP(Prod_Area_data[[#This Row],[or_product]],Ref_products[],2,FALSE)</f>
        <v>Lupins</v>
      </c>
      <c r="C282" s="24" t="str">
        <f>VLOOKUP(Prod_Area_data[[#This Row],[MS]],Ref_MS[],2,FALSE)</f>
        <v>Spain</v>
      </c>
      <c r="D282" s="43" t="s">
        <v>94</v>
      </c>
      <c r="E282" s="43" t="s">
        <v>139</v>
      </c>
      <c r="F282" s="43" t="s">
        <v>44</v>
      </c>
      <c r="G282" s="36">
        <f t="shared" si="13"/>
        <v>2.1466666666666661</v>
      </c>
      <c r="H282" s="44">
        <v>12.5</v>
      </c>
      <c r="I282" s="44">
        <v>7.9</v>
      </c>
      <c r="J282" s="44">
        <v>11.8</v>
      </c>
      <c r="K282" s="44">
        <v>9.5</v>
      </c>
      <c r="L282" s="44">
        <v>10.199999999999999</v>
      </c>
      <c r="M282" s="44">
        <v>6.3</v>
      </c>
      <c r="N282" s="44">
        <v>7.1</v>
      </c>
      <c r="O282" s="44">
        <v>5.6</v>
      </c>
      <c r="P282" s="44">
        <v>3.9</v>
      </c>
      <c r="Q282" s="44">
        <v>4.5</v>
      </c>
      <c r="R282" s="44">
        <v>3.69</v>
      </c>
      <c r="S282" s="44">
        <v>5.17</v>
      </c>
      <c r="T282" s="44">
        <v>2.81</v>
      </c>
      <c r="U282" s="44">
        <v>2.5099999999999998</v>
      </c>
      <c r="V282" s="44">
        <v>2.96</v>
      </c>
      <c r="W282" s="44">
        <v>2.85</v>
      </c>
      <c r="X282" s="44">
        <v>3.37</v>
      </c>
      <c r="Y282" s="44">
        <v>3.13</v>
      </c>
      <c r="Z282" s="44">
        <v>2.79</v>
      </c>
      <c r="AA282" s="44">
        <v>1.65</v>
      </c>
      <c r="AB282" s="44">
        <v>2.38</v>
      </c>
      <c r="AC282" s="44">
        <v>2.72</v>
      </c>
      <c r="AD282" s="44">
        <v>2.13</v>
      </c>
      <c r="AE282" s="56">
        <v>1.93</v>
      </c>
      <c r="AF282" s="51">
        <v>1.8297551124649671</v>
      </c>
    </row>
    <row r="283" spans="1:32" x14ac:dyDescent="0.25">
      <c r="A283" s="2" t="s">
        <v>29</v>
      </c>
      <c r="B283" s="24" t="str">
        <f>VLOOKUP(Prod_Area_data[[#This Row],[or_product]],Ref_products[],2,FALSE)</f>
        <v>Lupins</v>
      </c>
      <c r="C283" s="24" t="str">
        <f>VLOOKUP(Prod_Area_data[[#This Row],[MS]],Ref_MS[],2,FALSE)</f>
        <v>France</v>
      </c>
      <c r="D283" s="43" t="s">
        <v>94</v>
      </c>
      <c r="E283" s="43" t="s">
        <v>141</v>
      </c>
      <c r="F283" s="43" t="s">
        <v>9</v>
      </c>
      <c r="G283" s="36">
        <f t="shared" si="13"/>
        <v>11.623333333333335</v>
      </c>
      <c r="H283" s="44">
        <v>33.6</v>
      </c>
      <c r="I283" s="44">
        <v>34.5</v>
      </c>
      <c r="J283" s="44">
        <v>34.9</v>
      </c>
      <c r="K283" s="44">
        <v>24</v>
      </c>
      <c r="L283" s="44">
        <v>22</v>
      </c>
      <c r="M283" s="44">
        <v>17.600000000000001</v>
      </c>
      <c r="N283" s="44">
        <v>16.600000000000001</v>
      </c>
      <c r="O283" s="44">
        <v>11.3</v>
      </c>
      <c r="P283" s="44">
        <v>6.8</v>
      </c>
      <c r="Q283" s="44">
        <v>8.1999999999999993</v>
      </c>
      <c r="R283" s="44">
        <v>15.57</v>
      </c>
      <c r="S283" s="44">
        <v>7.32</v>
      </c>
      <c r="T283" s="44">
        <v>6.2</v>
      </c>
      <c r="U283" s="44">
        <v>7.62</v>
      </c>
      <c r="V283" s="44">
        <v>15.02</v>
      </c>
      <c r="W283" s="44">
        <v>17.36</v>
      </c>
      <c r="X283" s="44">
        <v>16.8</v>
      </c>
      <c r="Y283" s="44">
        <v>12.55</v>
      </c>
      <c r="Z283" s="44">
        <v>6.96</v>
      </c>
      <c r="AA283" s="44">
        <v>7.11</v>
      </c>
      <c r="AB283" s="44">
        <v>13.03</v>
      </c>
      <c r="AC283" s="44">
        <v>15.13</v>
      </c>
      <c r="AD283" s="44">
        <v>11.02</v>
      </c>
      <c r="AE283" s="56">
        <v>10.82</v>
      </c>
      <c r="AF283" s="51">
        <v>9.8310548113600671</v>
      </c>
    </row>
    <row r="284" spans="1:32" x14ac:dyDescent="0.25">
      <c r="A284" s="2" t="s">
        <v>29</v>
      </c>
      <c r="B284" s="24" t="str">
        <f>VLOOKUP(Prod_Area_data[[#This Row],[or_product]],Ref_products[],2,FALSE)</f>
        <v>Lupins</v>
      </c>
      <c r="C284" s="24" t="str">
        <f>VLOOKUP(Prod_Area_data[[#This Row],[MS]],Ref_MS[],2,FALSE)</f>
        <v>Croatia</v>
      </c>
      <c r="D284" s="43" t="s">
        <v>94</v>
      </c>
      <c r="E284" s="43" t="s">
        <v>142</v>
      </c>
      <c r="F284" s="43" t="s">
        <v>33</v>
      </c>
      <c r="G284" s="36">
        <f t="shared" si="13"/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56">
        <v>0</v>
      </c>
      <c r="AF284" s="51">
        <v>0</v>
      </c>
    </row>
    <row r="285" spans="1:32" x14ac:dyDescent="0.25">
      <c r="A285" s="2" t="s">
        <v>29</v>
      </c>
      <c r="B285" s="24" t="str">
        <f>VLOOKUP(Prod_Area_data[[#This Row],[or_product]],Ref_products[],2,FALSE)</f>
        <v>Lupins</v>
      </c>
      <c r="C285" s="24" t="str">
        <f>VLOOKUP(Prod_Area_data[[#This Row],[MS]],Ref_MS[],2,FALSE)</f>
        <v>Italy</v>
      </c>
      <c r="D285" s="43" t="s">
        <v>94</v>
      </c>
      <c r="E285" s="43" t="s">
        <v>143</v>
      </c>
      <c r="F285" s="43" t="s">
        <v>45</v>
      </c>
      <c r="G285" s="36">
        <f t="shared" si="13"/>
        <v>0.90666666666666684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0.15</v>
      </c>
      <c r="Y285" s="44">
        <v>0.47</v>
      </c>
      <c r="Z285" s="44">
        <v>0.87</v>
      </c>
      <c r="AA285" s="44">
        <v>0.79</v>
      </c>
      <c r="AB285" s="44">
        <v>1</v>
      </c>
      <c r="AC285" s="44">
        <v>0.74</v>
      </c>
      <c r="AD285" s="44">
        <v>0.93</v>
      </c>
      <c r="AE285" s="56">
        <v>1.0900000000000001</v>
      </c>
      <c r="AF285" s="51">
        <v>1.1982977934390802</v>
      </c>
    </row>
    <row r="286" spans="1:32" x14ac:dyDescent="0.25">
      <c r="A286" s="2" t="s">
        <v>29</v>
      </c>
      <c r="B286" s="24" t="str">
        <f>VLOOKUP(Prod_Area_data[[#This Row],[or_product]],Ref_products[],2,FALSE)</f>
        <v>Lupins</v>
      </c>
      <c r="C286" s="24" t="str">
        <f>VLOOKUP(Prod_Area_data[[#This Row],[MS]],Ref_MS[],2,FALSE)</f>
        <v>Cyprus</v>
      </c>
      <c r="D286" s="43" t="s">
        <v>94</v>
      </c>
      <c r="E286" s="43" t="s">
        <v>144</v>
      </c>
      <c r="F286" s="43" t="s">
        <v>46</v>
      </c>
      <c r="G286" s="36">
        <f t="shared" si="13"/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56">
        <v>0</v>
      </c>
      <c r="AF286" s="51">
        <v>0</v>
      </c>
    </row>
    <row r="287" spans="1:32" x14ac:dyDescent="0.25">
      <c r="A287" s="2" t="s">
        <v>29</v>
      </c>
      <c r="B287" s="24" t="str">
        <f>VLOOKUP(Prod_Area_data[[#This Row],[or_product]],Ref_products[],2,FALSE)</f>
        <v>Lupins</v>
      </c>
      <c r="C287" s="24" t="str">
        <f>VLOOKUP(Prod_Area_data[[#This Row],[MS]],Ref_MS[],2,FALSE)</f>
        <v>Latvia</v>
      </c>
      <c r="D287" s="43" t="s">
        <v>94</v>
      </c>
      <c r="E287" s="43" t="s">
        <v>145</v>
      </c>
      <c r="F287" s="43" t="s">
        <v>47</v>
      </c>
      <c r="G287" s="36">
        <f t="shared" si="13"/>
        <v>6.6666666666666666E-2</v>
      </c>
      <c r="H287" s="44">
        <v>0.1</v>
      </c>
      <c r="I287" s="44">
        <v>0</v>
      </c>
      <c r="J287" s="44">
        <v>0.1</v>
      </c>
      <c r="K287" s="44">
        <v>0.1</v>
      </c>
      <c r="L287" s="44">
        <v>0.2</v>
      </c>
      <c r="M287" s="44">
        <v>0</v>
      </c>
      <c r="N287" s="44">
        <v>0</v>
      </c>
      <c r="O287" s="44">
        <v>0.1</v>
      </c>
      <c r="P287" s="44">
        <v>0</v>
      </c>
      <c r="Q287" s="44">
        <v>0</v>
      </c>
      <c r="R287" s="44">
        <v>0.1</v>
      </c>
      <c r="S287" s="44">
        <v>0</v>
      </c>
      <c r="T287" s="44">
        <v>0.1</v>
      </c>
      <c r="U287" s="44">
        <v>0.1</v>
      </c>
      <c r="V287" s="44">
        <v>0.2</v>
      </c>
      <c r="W287" s="44">
        <v>0.2</v>
      </c>
      <c r="X287" s="44">
        <v>0.3</v>
      </c>
      <c r="Y287" s="44">
        <v>0.2</v>
      </c>
      <c r="Z287" s="44">
        <v>0.5</v>
      </c>
      <c r="AA287" s="44">
        <v>0.1</v>
      </c>
      <c r="AB287" s="44">
        <v>0.2</v>
      </c>
      <c r="AC287" s="44">
        <v>0</v>
      </c>
      <c r="AD287" s="44">
        <v>0.1</v>
      </c>
      <c r="AE287" s="56">
        <v>0</v>
      </c>
      <c r="AF287" s="51">
        <v>0</v>
      </c>
    </row>
    <row r="288" spans="1:32" x14ac:dyDescent="0.25">
      <c r="A288" s="2" t="s">
        <v>29</v>
      </c>
      <c r="B288" s="24" t="str">
        <f>VLOOKUP(Prod_Area_data[[#This Row],[or_product]],Ref_products[],2,FALSE)</f>
        <v>Lupins</v>
      </c>
      <c r="C288" s="24" t="str">
        <f>VLOOKUP(Prod_Area_data[[#This Row],[MS]],Ref_MS[],2,FALSE)</f>
        <v>Lithuania</v>
      </c>
      <c r="D288" s="43" t="s">
        <v>94</v>
      </c>
      <c r="E288" s="43" t="s">
        <v>146</v>
      </c>
      <c r="F288" s="43" t="s">
        <v>48</v>
      </c>
      <c r="G288" s="36">
        <f t="shared" si="13"/>
        <v>4.2833333333333341</v>
      </c>
      <c r="H288" s="44">
        <v>1.6</v>
      </c>
      <c r="I288" s="44">
        <v>1.5</v>
      </c>
      <c r="J288" s="44">
        <v>1.7</v>
      </c>
      <c r="K288" s="44">
        <v>2.8</v>
      </c>
      <c r="L288" s="44">
        <v>2.8</v>
      </c>
      <c r="M288" s="44">
        <v>4.9000000000000004</v>
      </c>
      <c r="N288" s="44">
        <v>4.8</v>
      </c>
      <c r="O288" s="44">
        <v>7.9</v>
      </c>
      <c r="P288" s="44">
        <v>7.3</v>
      </c>
      <c r="Q288" s="44">
        <v>10.6</v>
      </c>
      <c r="R288" s="44">
        <v>6.2</v>
      </c>
      <c r="S288" s="44">
        <v>5.8</v>
      </c>
      <c r="T288" s="44">
        <v>4.8</v>
      </c>
      <c r="U288" s="44">
        <v>3.5</v>
      </c>
      <c r="V288" s="44">
        <v>3</v>
      </c>
      <c r="W288" s="44">
        <v>4.8499999999999996</v>
      </c>
      <c r="X288" s="44">
        <v>4.5599999999999996</v>
      </c>
      <c r="Y288" s="44">
        <v>3.75</v>
      </c>
      <c r="Z288" s="44">
        <v>2.52</v>
      </c>
      <c r="AA288" s="44">
        <v>3.41</v>
      </c>
      <c r="AB288" s="44">
        <v>4.34</v>
      </c>
      <c r="AC288" s="44">
        <v>4.21</v>
      </c>
      <c r="AD288" s="44">
        <v>4.3600000000000003</v>
      </c>
      <c r="AE288" s="56">
        <v>4.3</v>
      </c>
      <c r="AF288" s="51">
        <v>4.216333731770554</v>
      </c>
    </row>
    <row r="289" spans="1:32" x14ac:dyDescent="0.25">
      <c r="A289" s="2" t="s">
        <v>29</v>
      </c>
      <c r="B289" s="24" t="str">
        <f>VLOOKUP(Prod_Area_data[[#This Row],[or_product]],Ref_products[],2,FALSE)</f>
        <v>Lupins</v>
      </c>
      <c r="C289" s="24" t="str">
        <f>VLOOKUP(Prod_Area_data[[#This Row],[MS]],Ref_MS[],2,FALSE)</f>
        <v>Luxembourg</v>
      </c>
      <c r="D289" s="43" t="s">
        <v>94</v>
      </c>
      <c r="E289" s="43" t="s">
        <v>147</v>
      </c>
      <c r="F289" s="43" t="s">
        <v>49</v>
      </c>
      <c r="G289" s="36">
        <f t="shared" si="13"/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56">
        <v>0</v>
      </c>
      <c r="AF289" s="51">
        <v>0</v>
      </c>
    </row>
    <row r="290" spans="1:32" x14ac:dyDescent="0.25">
      <c r="A290" s="2" t="s">
        <v>29</v>
      </c>
      <c r="B290" s="24" t="str">
        <f>VLOOKUP(Prod_Area_data[[#This Row],[or_product]],Ref_products[],2,FALSE)</f>
        <v>Lupins</v>
      </c>
      <c r="C290" s="24" t="str">
        <f>VLOOKUP(Prod_Area_data[[#This Row],[MS]],Ref_MS[],2,FALSE)</f>
        <v>Hungary</v>
      </c>
      <c r="D290" s="43" t="s">
        <v>94</v>
      </c>
      <c r="E290" s="43" t="s">
        <v>148</v>
      </c>
      <c r="F290" s="43" t="s">
        <v>50</v>
      </c>
      <c r="G290" s="36">
        <f t="shared" si="13"/>
        <v>0.19333333333333333</v>
      </c>
      <c r="H290" s="44">
        <v>0</v>
      </c>
      <c r="I290" s="44">
        <v>0</v>
      </c>
      <c r="J290" s="44">
        <v>0.2</v>
      </c>
      <c r="K290" s="44">
        <v>0.3</v>
      </c>
      <c r="L290" s="44">
        <v>0.2</v>
      </c>
      <c r="M290" s="44">
        <v>0.4</v>
      </c>
      <c r="N290" s="44">
        <v>0.6</v>
      </c>
      <c r="O290" s="44">
        <v>0.4</v>
      </c>
      <c r="P290" s="44">
        <v>0.4</v>
      </c>
      <c r="Q290" s="44">
        <v>0.6</v>
      </c>
      <c r="R290" s="44">
        <v>0.03</v>
      </c>
      <c r="S290" s="44">
        <v>0.04</v>
      </c>
      <c r="T290" s="44">
        <v>0.03</v>
      </c>
      <c r="U290" s="44">
        <v>1.04</v>
      </c>
      <c r="V290" s="44">
        <v>0.19</v>
      </c>
      <c r="W290" s="44">
        <v>0.14000000000000001</v>
      </c>
      <c r="X290" s="44">
        <v>0.45</v>
      </c>
      <c r="Y290" s="44">
        <v>0.4</v>
      </c>
      <c r="Z290" s="44">
        <v>0.26</v>
      </c>
      <c r="AA290" s="44">
        <v>0.32</v>
      </c>
      <c r="AB290" s="44">
        <v>0.2</v>
      </c>
      <c r="AC290" s="44">
        <v>0.2</v>
      </c>
      <c r="AD290" s="44">
        <v>0.13</v>
      </c>
      <c r="AE290" s="56">
        <v>0.18</v>
      </c>
      <c r="AF290" s="51">
        <v>0.18340935256101168</v>
      </c>
    </row>
    <row r="291" spans="1:32" x14ac:dyDescent="0.25">
      <c r="A291" s="2" t="s">
        <v>29</v>
      </c>
      <c r="B291" s="24" t="str">
        <f>VLOOKUP(Prod_Area_data[[#This Row],[or_product]],Ref_products[],2,FALSE)</f>
        <v>Lupins</v>
      </c>
      <c r="C291" s="24" t="str">
        <f>VLOOKUP(Prod_Area_data[[#This Row],[MS]],Ref_MS[],2,FALSE)</f>
        <v>Malta</v>
      </c>
      <c r="D291" s="43" t="s">
        <v>94</v>
      </c>
      <c r="E291" s="43" t="s">
        <v>149</v>
      </c>
      <c r="F291" s="43" t="s">
        <v>51</v>
      </c>
      <c r="G291" s="36">
        <f t="shared" si="13"/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56">
        <v>0</v>
      </c>
      <c r="AF291" s="51">
        <v>0</v>
      </c>
    </row>
    <row r="292" spans="1:32" x14ac:dyDescent="0.25">
      <c r="A292" s="2" t="s">
        <v>29</v>
      </c>
      <c r="B292" s="24" t="str">
        <f>VLOOKUP(Prod_Area_data[[#This Row],[or_product]],Ref_products[],2,FALSE)</f>
        <v>Lupins</v>
      </c>
      <c r="C292" s="24" t="str">
        <f>VLOOKUP(Prod_Area_data[[#This Row],[MS]],Ref_MS[],2,FALSE)</f>
        <v>Netherlands</v>
      </c>
      <c r="D292" s="43" t="s">
        <v>94</v>
      </c>
      <c r="E292" s="43" t="s">
        <v>150</v>
      </c>
      <c r="F292" s="43" t="s">
        <v>52</v>
      </c>
      <c r="G292" s="36">
        <f t="shared" si="13"/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56">
        <v>0</v>
      </c>
      <c r="AF292" s="51">
        <v>0</v>
      </c>
    </row>
    <row r="293" spans="1:32" x14ac:dyDescent="0.25">
      <c r="A293" s="2" t="s">
        <v>29</v>
      </c>
      <c r="B293" s="24" t="str">
        <f>VLOOKUP(Prod_Area_data[[#This Row],[or_product]],Ref_products[],2,FALSE)</f>
        <v>Lupins</v>
      </c>
      <c r="C293" s="24" t="str">
        <f>VLOOKUP(Prod_Area_data[[#This Row],[MS]],Ref_MS[],2,FALSE)</f>
        <v>Austria</v>
      </c>
      <c r="D293" s="43" t="s">
        <v>94</v>
      </c>
      <c r="E293" s="43" t="s">
        <v>151</v>
      </c>
      <c r="F293" s="43" t="s">
        <v>53</v>
      </c>
      <c r="G293" s="36">
        <f t="shared" si="13"/>
        <v>0.66666666666666663</v>
      </c>
      <c r="H293" s="44">
        <v>0</v>
      </c>
      <c r="I293" s="44">
        <v>0</v>
      </c>
      <c r="J293" s="44">
        <v>0</v>
      </c>
      <c r="K293" s="44">
        <v>0.6</v>
      </c>
      <c r="L293" s="44">
        <v>0.6</v>
      </c>
      <c r="M293" s="44">
        <v>1</v>
      </c>
      <c r="N293" s="44">
        <v>1.4</v>
      </c>
      <c r="O293" s="44">
        <v>1.3</v>
      </c>
      <c r="P293" s="44">
        <v>0.5</v>
      </c>
      <c r="Q293" s="44">
        <v>0.6</v>
      </c>
      <c r="R293" s="44">
        <v>0.44</v>
      </c>
      <c r="S293" s="44">
        <v>0.34</v>
      </c>
      <c r="T293" s="44">
        <v>0.19</v>
      </c>
      <c r="U293" s="44">
        <v>0.17</v>
      </c>
      <c r="V293" s="44">
        <v>0.24</v>
      </c>
      <c r="W293" s="44">
        <v>0.28999999999999998</v>
      </c>
      <c r="X293" s="44">
        <v>0.25</v>
      </c>
      <c r="Y293" s="44">
        <v>0.33</v>
      </c>
      <c r="Z293" s="44">
        <v>0.28999999999999998</v>
      </c>
      <c r="AA293" s="44">
        <v>0.36</v>
      </c>
      <c r="AB293" s="44">
        <v>0.41</v>
      </c>
      <c r="AC293" s="44">
        <v>0.64</v>
      </c>
      <c r="AD293" s="44">
        <v>1.02</v>
      </c>
      <c r="AE293" s="56">
        <v>0.95</v>
      </c>
      <c r="AF293" s="51">
        <v>0.85843931645622851</v>
      </c>
    </row>
    <row r="294" spans="1:32" x14ac:dyDescent="0.25">
      <c r="A294" s="2" t="s">
        <v>29</v>
      </c>
      <c r="B294" s="24" t="str">
        <f>VLOOKUP(Prod_Area_data[[#This Row],[or_product]],Ref_products[],2,FALSE)</f>
        <v>Lupins</v>
      </c>
      <c r="C294" s="24" t="str">
        <f>VLOOKUP(Prod_Area_data[[#This Row],[MS]],Ref_MS[],2,FALSE)</f>
        <v>Poland</v>
      </c>
      <c r="D294" s="43" t="s">
        <v>94</v>
      </c>
      <c r="E294" s="43" t="s">
        <v>152</v>
      </c>
      <c r="F294" s="43" t="s">
        <v>54</v>
      </c>
      <c r="G294" s="36">
        <f t="shared" si="13"/>
        <v>251.93601389062519</v>
      </c>
      <c r="H294" s="44">
        <v>18.3</v>
      </c>
      <c r="I294" s="44">
        <v>18.7</v>
      </c>
      <c r="J294" s="44">
        <v>6.5</v>
      </c>
      <c r="K294" s="44">
        <v>11.2</v>
      </c>
      <c r="L294" s="44">
        <v>19</v>
      </c>
      <c r="M294" s="44">
        <v>40.9</v>
      </c>
      <c r="N294" s="44">
        <v>28</v>
      </c>
      <c r="O294" s="44">
        <v>56.5</v>
      </c>
      <c r="P294" s="44">
        <v>39.700000000000003</v>
      </c>
      <c r="Q294" s="44">
        <v>57</v>
      </c>
      <c r="R294" s="44">
        <v>126.2</v>
      </c>
      <c r="S294" s="44">
        <v>78.599999999999994</v>
      </c>
      <c r="T294" s="44">
        <v>77.8</v>
      </c>
      <c r="U294" s="44">
        <v>102</v>
      </c>
      <c r="V294" s="44">
        <v>139.80000000000001</v>
      </c>
      <c r="W294" s="44">
        <v>291.2</v>
      </c>
      <c r="X294" s="44">
        <v>206.2</v>
      </c>
      <c r="Y294" s="44">
        <v>168.68</v>
      </c>
      <c r="Z294" s="44">
        <v>124.31</v>
      </c>
      <c r="AA294" s="44">
        <v>148.44999999999999</v>
      </c>
      <c r="AB294" s="44">
        <v>262.3</v>
      </c>
      <c r="AC294" s="44">
        <v>225.59</v>
      </c>
      <c r="AD294" s="44">
        <v>361.05</v>
      </c>
      <c r="AE294" s="56">
        <v>267.91804167187541</v>
      </c>
      <c r="AF294" s="51">
        <v>278.23801154841686</v>
      </c>
    </row>
    <row r="295" spans="1:32" x14ac:dyDescent="0.25">
      <c r="A295" s="2" t="s">
        <v>29</v>
      </c>
      <c r="B295" s="24" t="str">
        <f>VLOOKUP(Prod_Area_data[[#This Row],[or_product]],Ref_products[],2,FALSE)</f>
        <v>Lupins</v>
      </c>
      <c r="C295" s="24" t="str">
        <f>VLOOKUP(Prod_Area_data[[#This Row],[MS]],Ref_MS[],2,FALSE)</f>
        <v>Portugal</v>
      </c>
      <c r="D295" s="43" t="s">
        <v>94</v>
      </c>
      <c r="E295" s="43" t="s">
        <v>153</v>
      </c>
      <c r="F295" s="43" t="s">
        <v>21</v>
      </c>
      <c r="G295" s="36">
        <f t="shared" si="13"/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56">
        <v>0</v>
      </c>
      <c r="AF295" s="51">
        <v>0</v>
      </c>
    </row>
    <row r="296" spans="1:32" x14ac:dyDescent="0.25">
      <c r="A296" s="2" t="s">
        <v>29</v>
      </c>
      <c r="B296" s="24" t="str">
        <f>VLOOKUP(Prod_Area_data[[#This Row],[or_product]],Ref_products[],2,FALSE)</f>
        <v>Lupins</v>
      </c>
      <c r="C296" s="24" t="str">
        <f>VLOOKUP(Prod_Area_data[[#This Row],[MS]],Ref_MS[],2,FALSE)</f>
        <v>Romania</v>
      </c>
      <c r="D296" s="43" t="s">
        <v>94</v>
      </c>
      <c r="E296" s="43" t="s">
        <v>154</v>
      </c>
      <c r="F296" s="43" t="s">
        <v>55</v>
      </c>
      <c r="G296" s="36">
        <f t="shared" si="13"/>
        <v>0.08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0.1</v>
      </c>
      <c r="S296" s="44">
        <v>0.23</v>
      </c>
      <c r="T296" s="44">
        <v>0.03</v>
      </c>
      <c r="U296" s="44">
        <v>0.02</v>
      </c>
      <c r="V296" s="44">
        <v>0.02</v>
      </c>
      <c r="W296" s="44">
        <v>0</v>
      </c>
      <c r="X296" s="44">
        <v>0.03</v>
      </c>
      <c r="Y296" s="44">
        <v>0.06</v>
      </c>
      <c r="Z296" s="44">
        <v>0.11</v>
      </c>
      <c r="AA296" s="44">
        <v>0.08</v>
      </c>
      <c r="AB296" s="44">
        <v>0.09</v>
      </c>
      <c r="AC296" s="44">
        <v>7.0000000000000007E-2</v>
      </c>
      <c r="AD296" s="44">
        <v>0.03</v>
      </c>
      <c r="AE296" s="56">
        <v>0.21</v>
      </c>
      <c r="AF296" s="51">
        <v>0</v>
      </c>
    </row>
    <row r="297" spans="1:32" x14ac:dyDescent="0.25">
      <c r="A297" s="2" t="s">
        <v>29</v>
      </c>
      <c r="B297" s="24" t="str">
        <f>VLOOKUP(Prod_Area_data[[#This Row],[or_product]],Ref_products[],2,FALSE)</f>
        <v>Lupins</v>
      </c>
      <c r="C297" s="24" t="str">
        <f>VLOOKUP(Prod_Area_data[[#This Row],[MS]],Ref_MS[],2,FALSE)</f>
        <v>Slovenia</v>
      </c>
      <c r="D297" s="43" t="s">
        <v>94</v>
      </c>
      <c r="E297" s="43" t="s">
        <v>155</v>
      </c>
      <c r="F297" s="43" t="s">
        <v>56</v>
      </c>
      <c r="G297" s="36">
        <f t="shared" si="13"/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56">
        <v>0</v>
      </c>
      <c r="AF297" s="51">
        <v>0</v>
      </c>
    </row>
    <row r="298" spans="1:32" x14ac:dyDescent="0.25">
      <c r="A298" s="2" t="s">
        <v>29</v>
      </c>
      <c r="B298" s="24" t="str">
        <f>VLOOKUP(Prod_Area_data[[#This Row],[or_product]],Ref_products[],2,FALSE)</f>
        <v>Lupins</v>
      </c>
      <c r="C298" s="24" t="str">
        <f>VLOOKUP(Prod_Area_data[[#This Row],[MS]],Ref_MS[],2,FALSE)</f>
        <v>Slovakia</v>
      </c>
      <c r="D298" s="43" t="s">
        <v>94</v>
      </c>
      <c r="E298" s="43" t="s">
        <v>156</v>
      </c>
      <c r="F298" s="43" t="s">
        <v>57</v>
      </c>
      <c r="G298" s="36">
        <f t="shared" si="13"/>
        <v>0.45538992620292323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1.9</v>
      </c>
      <c r="O298" s="44">
        <v>0.3</v>
      </c>
      <c r="P298" s="44">
        <v>0</v>
      </c>
      <c r="Q298" s="44">
        <v>0</v>
      </c>
      <c r="R298" s="44">
        <v>0.28999999999999998</v>
      </c>
      <c r="S298" s="44">
        <v>0.4</v>
      </c>
      <c r="T298" s="44">
        <v>0.5</v>
      </c>
      <c r="U298" s="44">
        <v>0.48</v>
      </c>
      <c r="V298" s="44">
        <v>0.61</v>
      </c>
      <c r="W298" s="44">
        <v>0</v>
      </c>
      <c r="X298" s="44">
        <v>0</v>
      </c>
      <c r="Y298" s="44">
        <v>1.91</v>
      </c>
      <c r="Z298" s="44">
        <v>1.38</v>
      </c>
      <c r="AA298" s="44">
        <v>1.1200000000000001</v>
      </c>
      <c r="AB298" s="44">
        <v>0.55000000000000004</v>
      </c>
      <c r="AC298" s="44">
        <v>0.51</v>
      </c>
      <c r="AD298" s="44">
        <v>0.28999999999999998</v>
      </c>
      <c r="AE298" s="56">
        <v>0.3061697786087697</v>
      </c>
      <c r="AF298" s="51">
        <v>0.57505920094512164</v>
      </c>
    </row>
    <row r="299" spans="1:32" x14ac:dyDescent="0.25">
      <c r="A299" s="2" t="s">
        <v>29</v>
      </c>
      <c r="B299" s="24" t="str">
        <f>VLOOKUP(Prod_Area_data[[#This Row],[or_product]],Ref_products[],2,FALSE)</f>
        <v>Lupins</v>
      </c>
      <c r="C299" s="24" t="str">
        <f>VLOOKUP(Prod_Area_data[[#This Row],[MS]],Ref_MS[],2,FALSE)</f>
        <v>Finland</v>
      </c>
      <c r="D299" s="43" t="s">
        <v>94</v>
      </c>
      <c r="E299" s="43" t="s">
        <v>157</v>
      </c>
      <c r="F299" s="43" t="s">
        <v>58</v>
      </c>
      <c r="G299" s="36">
        <f t="shared" si="13"/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0</v>
      </c>
      <c r="AD299" s="44">
        <v>0</v>
      </c>
      <c r="AE299" s="56">
        <v>0</v>
      </c>
      <c r="AF299" s="51">
        <v>0</v>
      </c>
    </row>
    <row r="300" spans="1:32" x14ac:dyDescent="0.25">
      <c r="A300" s="2" t="s">
        <v>29</v>
      </c>
      <c r="B300" s="24" t="str">
        <f>VLOOKUP(Prod_Area_data[[#This Row],[or_product]],Ref_products[],2,FALSE)</f>
        <v>Lupins</v>
      </c>
      <c r="C300" s="24" t="str">
        <f>VLOOKUP(Prod_Area_data[[#This Row],[MS]],Ref_MS[],2,FALSE)</f>
        <v>Sweden</v>
      </c>
      <c r="D300" s="43" t="s">
        <v>94</v>
      </c>
      <c r="E300" s="43" t="s">
        <v>158</v>
      </c>
      <c r="F300" s="43" t="s">
        <v>59</v>
      </c>
      <c r="G300" s="36">
        <f t="shared" si="13"/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56">
        <v>0</v>
      </c>
      <c r="AF300" s="51">
        <v>0</v>
      </c>
    </row>
    <row r="301" spans="1:32" x14ac:dyDescent="0.25">
      <c r="A301" s="2" t="s">
        <v>29</v>
      </c>
      <c r="B301" s="24" t="str">
        <f>VLOOKUP(Prod_Area_data[[#This Row],[or_product]],Ref_products[],2,FALSE)</f>
        <v>Lupins</v>
      </c>
      <c r="C301" s="24" t="str">
        <f>VLOOKUP(Prod_Area_data[[#This Row],[MS]],Ref_MS[],2,FALSE)</f>
        <v>United Kingdom</v>
      </c>
      <c r="D301" s="43" t="s">
        <v>94</v>
      </c>
      <c r="E301" s="43" t="s">
        <v>159</v>
      </c>
      <c r="F301" s="43" t="s">
        <v>60</v>
      </c>
      <c r="G301" s="36">
        <f t="shared" si="13"/>
        <v>0</v>
      </c>
      <c r="H301" s="44">
        <v>0</v>
      </c>
      <c r="I301" s="44">
        <v>0</v>
      </c>
      <c r="J301" s="44">
        <v>0</v>
      </c>
      <c r="K301" s="44">
        <v>12.7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56">
        <v>0</v>
      </c>
      <c r="AF301" s="51">
        <v>0</v>
      </c>
    </row>
    <row r="302" spans="1:32" x14ac:dyDescent="0.25">
      <c r="A302" s="2" t="s">
        <v>29</v>
      </c>
      <c r="B302" s="24" t="str">
        <f>VLOOKUP(Prod_Area_data[[#This Row],[or_product]],Ref_products[],2,FALSE)</f>
        <v>Rapeseed</v>
      </c>
      <c r="C302" s="24" t="str">
        <f>VLOOKUP(Prod_Area_data[[#This Row],[MS]],Ref_MS[],2,FALSE)</f>
        <v>EU-27</v>
      </c>
      <c r="D302" s="28" t="s">
        <v>95</v>
      </c>
      <c r="E302" s="28" t="s">
        <v>114</v>
      </c>
      <c r="F302" s="28" t="s">
        <v>115</v>
      </c>
      <c r="G302" s="36">
        <f t="shared" si="13"/>
        <v>17773.3</v>
      </c>
      <c r="H302" s="36">
        <v>10158.929999999998</v>
      </c>
      <c r="I302" s="36">
        <v>10443.67</v>
      </c>
      <c r="J302" s="36">
        <v>10247.59</v>
      </c>
      <c r="K302" s="36">
        <v>9338.61</v>
      </c>
      <c r="L302" s="36">
        <v>13901.310000000001</v>
      </c>
      <c r="M302" s="36">
        <v>13806.740000000003</v>
      </c>
      <c r="N302" s="36">
        <v>14273.819999999998</v>
      </c>
      <c r="O302" s="36">
        <v>16387.699999999997</v>
      </c>
      <c r="P302" s="36">
        <v>17047.690000000006</v>
      </c>
      <c r="Q302" s="36">
        <v>19602.349999999999</v>
      </c>
      <c r="R302" s="36">
        <v>18384.13</v>
      </c>
      <c r="S302" s="36">
        <v>16473</v>
      </c>
      <c r="T302" s="36">
        <v>16690.96</v>
      </c>
      <c r="U302" s="36">
        <v>18852.98</v>
      </c>
      <c r="V302" s="36">
        <v>21821.329999999998</v>
      </c>
      <c r="W302" s="36">
        <v>19299.510000000002</v>
      </c>
      <c r="X302" s="36">
        <v>18331.93</v>
      </c>
      <c r="Y302" s="36">
        <v>19852.979999999996</v>
      </c>
      <c r="Z302" s="36">
        <v>18002.690000000002</v>
      </c>
      <c r="AA302" s="36">
        <v>15379.6</v>
      </c>
      <c r="AB302" s="36">
        <v>16686.72</v>
      </c>
      <c r="AC302" s="36">
        <v>17072.07</v>
      </c>
      <c r="AD302" s="36">
        <v>19561.11</v>
      </c>
      <c r="AE302" s="56">
        <v>19816.789999999994</v>
      </c>
      <c r="AF302" s="51">
        <v>19466.574694422601</v>
      </c>
    </row>
    <row r="303" spans="1:32" x14ac:dyDescent="0.25">
      <c r="A303" s="2" t="s">
        <v>29</v>
      </c>
      <c r="B303" s="24" t="str">
        <f>VLOOKUP(Prod_Area_data[[#This Row],[or_product]],Ref_products[],2,FALSE)</f>
        <v>Rapeseed</v>
      </c>
      <c r="C303" s="24" t="str">
        <f>VLOOKUP(Prod_Area_data[[#This Row],[MS]],Ref_MS[],2,FALSE)</f>
        <v>EU-28</v>
      </c>
      <c r="D303" s="28" t="s">
        <v>95</v>
      </c>
      <c r="E303" s="28" t="s">
        <v>34</v>
      </c>
      <c r="F303" s="28" t="s">
        <v>35</v>
      </c>
      <c r="G303" s="36"/>
      <c r="H303" s="36">
        <f>H302+H331</f>
        <v>11287.929999999998</v>
      </c>
      <c r="I303" s="36">
        <f t="shared" ref="I303:AA303" si="15">I302+I331</f>
        <v>11600.87</v>
      </c>
      <c r="J303" s="36">
        <f t="shared" si="15"/>
        <v>11715.29</v>
      </c>
      <c r="K303" s="36">
        <f t="shared" si="15"/>
        <v>10886.61</v>
      </c>
      <c r="L303" s="36">
        <f t="shared" si="15"/>
        <v>15510.11</v>
      </c>
      <c r="M303" s="36">
        <f t="shared" si="15"/>
        <v>15704.440000000004</v>
      </c>
      <c r="N303" s="36">
        <f t="shared" si="15"/>
        <v>16163.919999999998</v>
      </c>
      <c r="O303" s="36">
        <f t="shared" si="15"/>
        <v>18495.799999999996</v>
      </c>
      <c r="P303" s="36">
        <f t="shared" si="15"/>
        <v>19020.890000000007</v>
      </c>
      <c r="Q303" s="36">
        <f t="shared" si="15"/>
        <v>21514.35</v>
      </c>
      <c r="R303" s="36">
        <f t="shared" si="15"/>
        <v>20614.13</v>
      </c>
      <c r="S303" s="36">
        <f t="shared" si="15"/>
        <v>19231</v>
      </c>
      <c r="T303" s="36">
        <f t="shared" si="15"/>
        <v>19247.96</v>
      </c>
      <c r="U303" s="36">
        <f t="shared" si="15"/>
        <v>20980.98</v>
      </c>
      <c r="V303" s="36">
        <f t="shared" si="15"/>
        <v>24281.329999999998</v>
      </c>
      <c r="W303" s="36">
        <f t="shared" si="15"/>
        <v>21841.510000000002</v>
      </c>
      <c r="X303" s="36">
        <f t="shared" si="15"/>
        <v>20106.93</v>
      </c>
      <c r="Y303" s="36">
        <f t="shared" si="15"/>
        <v>22019.979999999996</v>
      </c>
      <c r="Z303" s="36">
        <f t="shared" si="15"/>
        <v>20014.690000000002</v>
      </c>
      <c r="AA303" s="36">
        <f t="shared" si="15"/>
        <v>17131.400000000001</v>
      </c>
      <c r="AB303" s="36"/>
      <c r="AC303" s="51"/>
      <c r="AD303" s="54"/>
      <c r="AE303" s="56"/>
      <c r="AF303" s="51"/>
    </row>
    <row r="304" spans="1:32" x14ac:dyDescent="0.25">
      <c r="A304" s="2" t="s">
        <v>29</v>
      </c>
      <c r="B304" s="24" t="str">
        <f>VLOOKUP(Prod_Area_data[[#This Row],[or_product]],Ref_products[],2,FALSE)</f>
        <v>Rapeseed</v>
      </c>
      <c r="C304" s="24" t="str">
        <f>VLOOKUP(Prod_Area_data[[#This Row],[MS]],Ref_MS[],2,FALSE)</f>
        <v>Belgium</v>
      </c>
      <c r="D304" s="28" t="s">
        <v>95</v>
      </c>
      <c r="E304" s="28" t="s">
        <v>131</v>
      </c>
      <c r="F304" s="28" t="s">
        <v>36</v>
      </c>
      <c r="G304" s="36">
        <f t="shared" si="13"/>
        <v>33.056666666666672</v>
      </c>
      <c r="H304" s="36">
        <v>14.2</v>
      </c>
      <c r="I304" s="36">
        <v>18.399999999999999</v>
      </c>
      <c r="J304" s="36">
        <v>18.3</v>
      </c>
      <c r="K304" s="36">
        <v>16.8</v>
      </c>
      <c r="L304" s="36">
        <v>22.9</v>
      </c>
      <c r="M304" s="36">
        <v>24</v>
      </c>
      <c r="N304" s="36">
        <v>34</v>
      </c>
      <c r="O304" s="36">
        <v>40.5</v>
      </c>
      <c r="P304" s="36">
        <v>33.299999999999997</v>
      </c>
      <c r="Q304" s="36">
        <v>41.7</v>
      </c>
      <c r="R304" s="36">
        <v>45.5</v>
      </c>
      <c r="S304" s="36">
        <v>52.21</v>
      </c>
      <c r="T304" s="36">
        <v>48.4</v>
      </c>
      <c r="U304" s="36">
        <v>55.9</v>
      </c>
      <c r="V304" s="36">
        <v>53.27</v>
      </c>
      <c r="W304" s="36">
        <v>48.29</v>
      </c>
      <c r="X304" s="36">
        <v>39.450000000000003</v>
      </c>
      <c r="Y304" s="36">
        <v>46.09</v>
      </c>
      <c r="Z304" s="36">
        <v>42.83</v>
      </c>
      <c r="AA304" s="36">
        <v>33.03</v>
      </c>
      <c r="AB304" s="36">
        <v>29.68</v>
      </c>
      <c r="AC304" s="36">
        <v>28.19</v>
      </c>
      <c r="AD304" s="36">
        <v>36.46</v>
      </c>
      <c r="AE304" s="56">
        <v>44</v>
      </c>
      <c r="AF304" s="51">
        <v>35.894686666666786</v>
      </c>
    </row>
    <row r="305" spans="1:32" x14ac:dyDescent="0.25">
      <c r="A305" s="2" t="s">
        <v>29</v>
      </c>
      <c r="B305" s="24" t="str">
        <f>VLOOKUP(Prod_Area_data[[#This Row],[or_product]],Ref_products[],2,FALSE)</f>
        <v>Rapeseed</v>
      </c>
      <c r="C305" s="24" t="str">
        <f>VLOOKUP(Prod_Area_data[[#This Row],[MS]],Ref_MS[],2,FALSE)</f>
        <v>Bulgaria</v>
      </c>
      <c r="D305" s="28" t="s">
        <v>95</v>
      </c>
      <c r="E305" s="28" t="s">
        <v>132</v>
      </c>
      <c r="F305" s="28" t="s">
        <v>37</v>
      </c>
      <c r="G305" s="36">
        <f t="shared" si="13"/>
        <v>315.04666666666668</v>
      </c>
      <c r="H305" s="36">
        <v>11.4</v>
      </c>
      <c r="I305" s="36">
        <v>18.8</v>
      </c>
      <c r="J305" s="36">
        <v>8.1</v>
      </c>
      <c r="K305" s="36">
        <v>11.3</v>
      </c>
      <c r="L305" s="36">
        <v>22.4</v>
      </c>
      <c r="M305" s="36">
        <v>21.8</v>
      </c>
      <c r="N305" s="36">
        <v>28.5</v>
      </c>
      <c r="O305" s="36">
        <v>93</v>
      </c>
      <c r="P305" s="36">
        <v>231.2</v>
      </c>
      <c r="Q305" s="36">
        <v>235.5</v>
      </c>
      <c r="R305" s="36">
        <v>544.84</v>
      </c>
      <c r="S305" s="36">
        <v>519.91</v>
      </c>
      <c r="T305" s="36">
        <v>271</v>
      </c>
      <c r="U305" s="36">
        <v>336.73</v>
      </c>
      <c r="V305" s="36">
        <v>527.91</v>
      </c>
      <c r="W305" s="36">
        <v>422.09</v>
      </c>
      <c r="X305" s="36">
        <v>509.25</v>
      </c>
      <c r="Y305" s="36">
        <v>478.99</v>
      </c>
      <c r="Z305" s="36">
        <v>471.04</v>
      </c>
      <c r="AA305" s="36">
        <v>428.26</v>
      </c>
      <c r="AB305" s="36">
        <v>276.85000000000002</v>
      </c>
      <c r="AC305" s="36">
        <v>372.12</v>
      </c>
      <c r="AD305" s="36">
        <v>296.17</v>
      </c>
      <c r="AE305" s="56">
        <v>233</v>
      </c>
      <c r="AF305" s="51">
        <v>263.62</v>
      </c>
    </row>
    <row r="306" spans="1:32" x14ac:dyDescent="0.25">
      <c r="A306" s="2" t="s">
        <v>29</v>
      </c>
      <c r="B306" s="24" t="str">
        <f>VLOOKUP(Prod_Area_data[[#This Row],[or_product]],Ref_products[],2,FALSE)</f>
        <v>Rapeseed</v>
      </c>
      <c r="C306" s="24" t="str">
        <f>VLOOKUP(Prod_Area_data[[#This Row],[MS]],Ref_MS[],2,FALSE)</f>
        <v>Czechia</v>
      </c>
      <c r="D306" s="28" t="s">
        <v>95</v>
      </c>
      <c r="E306" s="28" t="s">
        <v>133</v>
      </c>
      <c r="F306" s="28" t="s">
        <v>124</v>
      </c>
      <c r="G306" s="36">
        <f t="shared" si="13"/>
        <v>1189.5633333333335</v>
      </c>
      <c r="H306" s="36">
        <v>844.43</v>
      </c>
      <c r="I306" s="36">
        <v>973.3</v>
      </c>
      <c r="J306" s="36">
        <v>709.5</v>
      </c>
      <c r="K306" s="36">
        <v>387.8</v>
      </c>
      <c r="L306" s="36">
        <v>934.7</v>
      </c>
      <c r="M306" s="36">
        <v>769.4</v>
      </c>
      <c r="N306" s="36">
        <v>880.2</v>
      </c>
      <c r="O306" s="36">
        <v>1031.9000000000001</v>
      </c>
      <c r="P306" s="36">
        <v>1048.9000000000001</v>
      </c>
      <c r="Q306" s="36">
        <v>1128.0999999999999</v>
      </c>
      <c r="R306" s="36">
        <v>1042.42</v>
      </c>
      <c r="S306" s="36">
        <v>1046.07</v>
      </c>
      <c r="T306" s="36">
        <v>1109.1400000000001</v>
      </c>
      <c r="U306" s="36">
        <v>1443.21</v>
      </c>
      <c r="V306" s="36">
        <v>1537.32</v>
      </c>
      <c r="W306" s="36">
        <v>1256.21</v>
      </c>
      <c r="X306" s="36">
        <v>1359.13</v>
      </c>
      <c r="Y306" s="36">
        <v>1146.22</v>
      </c>
      <c r="Z306" s="36">
        <v>1410.77</v>
      </c>
      <c r="AA306" s="36">
        <v>1156.97</v>
      </c>
      <c r="AB306" s="36">
        <v>1245.33</v>
      </c>
      <c r="AC306" s="36">
        <v>1024.93</v>
      </c>
      <c r="AD306" s="36">
        <v>1166.3900000000001</v>
      </c>
      <c r="AE306" s="56">
        <v>1293.1300000000001</v>
      </c>
      <c r="AF306" s="51">
        <v>1146.1660199999999</v>
      </c>
    </row>
    <row r="307" spans="1:32" x14ac:dyDescent="0.25">
      <c r="A307" s="2" t="s">
        <v>29</v>
      </c>
      <c r="B307" s="24" t="str">
        <f>VLOOKUP(Prod_Area_data[[#This Row],[or_product]],Ref_products[],2,FALSE)</f>
        <v>Rapeseed</v>
      </c>
      <c r="C307" s="24" t="str">
        <f>VLOOKUP(Prod_Area_data[[#This Row],[MS]],Ref_MS[],2,FALSE)</f>
        <v>Denmark</v>
      </c>
      <c r="D307" s="28" t="s">
        <v>95</v>
      </c>
      <c r="E307" s="28" t="s">
        <v>134</v>
      </c>
      <c r="F307" s="28" t="s">
        <v>39</v>
      </c>
      <c r="G307" s="36">
        <f t="shared" si="13"/>
        <v>735.7266666666668</v>
      </c>
      <c r="H307" s="36">
        <v>291.7</v>
      </c>
      <c r="I307" s="36">
        <v>211.6</v>
      </c>
      <c r="J307" s="36">
        <v>217.8</v>
      </c>
      <c r="K307" s="36">
        <v>354.2</v>
      </c>
      <c r="L307" s="36">
        <v>468.1</v>
      </c>
      <c r="M307" s="36">
        <v>342.2</v>
      </c>
      <c r="N307" s="36">
        <v>434.7</v>
      </c>
      <c r="O307" s="36">
        <v>596.29999999999995</v>
      </c>
      <c r="P307" s="36">
        <v>629.20000000000005</v>
      </c>
      <c r="Q307" s="36">
        <v>637.4</v>
      </c>
      <c r="R307" s="36">
        <v>579.79999999999995</v>
      </c>
      <c r="S307" s="36">
        <v>508.3</v>
      </c>
      <c r="T307" s="36">
        <v>484.6</v>
      </c>
      <c r="U307" s="36">
        <v>687.7</v>
      </c>
      <c r="V307" s="36">
        <v>708.9</v>
      </c>
      <c r="W307" s="36">
        <v>826</v>
      </c>
      <c r="X307" s="36">
        <v>506.2</v>
      </c>
      <c r="Y307" s="36">
        <v>742.3</v>
      </c>
      <c r="Z307" s="36">
        <v>489.1</v>
      </c>
      <c r="AA307" s="36">
        <v>729</v>
      </c>
      <c r="AB307" s="36">
        <v>560.20000000000005</v>
      </c>
      <c r="AC307" s="36">
        <v>650.9</v>
      </c>
      <c r="AD307" s="36">
        <v>889.2</v>
      </c>
      <c r="AE307" s="56">
        <v>827.28</v>
      </c>
      <c r="AF307" s="51">
        <v>816.00479999999993</v>
      </c>
    </row>
    <row r="308" spans="1:32" x14ac:dyDescent="0.25">
      <c r="A308" s="2" t="s">
        <v>29</v>
      </c>
      <c r="B308" s="24" t="str">
        <f>VLOOKUP(Prod_Area_data[[#This Row],[or_product]],Ref_products[],2,FALSE)</f>
        <v>Rapeseed</v>
      </c>
      <c r="C308" s="24" t="str">
        <f>VLOOKUP(Prod_Area_data[[#This Row],[MS]],Ref_MS[],2,FALSE)</f>
        <v>Germany</v>
      </c>
      <c r="D308" s="28" t="s">
        <v>95</v>
      </c>
      <c r="E308" s="28" t="s">
        <v>135</v>
      </c>
      <c r="F308" s="28" t="s">
        <v>40</v>
      </c>
      <c r="G308" s="36">
        <f t="shared" si="13"/>
        <v>3757.0333333333342</v>
      </c>
      <c r="H308" s="36">
        <v>3585.7</v>
      </c>
      <c r="I308" s="36">
        <v>4160.1000000000004</v>
      </c>
      <c r="J308" s="36">
        <v>3848.7</v>
      </c>
      <c r="K308" s="36">
        <v>3633.9</v>
      </c>
      <c r="L308" s="36">
        <v>5276.6</v>
      </c>
      <c r="M308" s="36">
        <v>5051.7</v>
      </c>
      <c r="N308" s="36">
        <v>5336.5</v>
      </c>
      <c r="O308" s="36">
        <v>5320.5</v>
      </c>
      <c r="P308" s="36">
        <v>5154.7</v>
      </c>
      <c r="Q308" s="36">
        <v>6306.7</v>
      </c>
      <c r="R308" s="36">
        <v>5697.6</v>
      </c>
      <c r="S308" s="36">
        <v>3869.5</v>
      </c>
      <c r="T308" s="36">
        <v>4821.1000000000004</v>
      </c>
      <c r="U308" s="36">
        <v>5784.3</v>
      </c>
      <c r="V308" s="36">
        <v>6247.4</v>
      </c>
      <c r="W308" s="36">
        <v>5016.8</v>
      </c>
      <c r="X308" s="36">
        <v>4579.6000000000004</v>
      </c>
      <c r="Y308" s="36">
        <v>4275.6000000000004</v>
      </c>
      <c r="Z308" s="36">
        <v>3677.2</v>
      </c>
      <c r="AA308" s="36">
        <v>2830.2</v>
      </c>
      <c r="AB308" s="36">
        <v>3527.3</v>
      </c>
      <c r="AC308" s="36">
        <v>3504.6</v>
      </c>
      <c r="AD308" s="36">
        <v>4294.8999999999996</v>
      </c>
      <c r="AE308" s="56">
        <v>4239.2</v>
      </c>
      <c r="AF308" s="51">
        <v>4060.0074666666674</v>
      </c>
    </row>
    <row r="309" spans="1:32" x14ac:dyDescent="0.25">
      <c r="A309" s="2" t="s">
        <v>29</v>
      </c>
      <c r="B309" s="24" t="str">
        <f>VLOOKUP(Prod_Area_data[[#This Row],[or_product]],Ref_products[],2,FALSE)</f>
        <v>Rapeseed</v>
      </c>
      <c r="C309" s="24" t="str">
        <f>VLOOKUP(Prod_Area_data[[#This Row],[MS]],Ref_MS[],2,FALSE)</f>
        <v>Estonia</v>
      </c>
      <c r="D309" s="28" t="s">
        <v>95</v>
      </c>
      <c r="E309" s="28" t="s">
        <v>136</v>
      </c>
      <c r="F309" s="28" t="s">
        <v>41</v>
      </c>
      <c r="G309" s="36">
        <f t="shared" si="13"/>
        <v>203.46333333333337</v>
      </c>
      <c r="H309" s="36">
        <v>38.6</v>
      </c>
      <c r="I309" s="36">
        <v>41.3</v>
      </c>
      <c r="J309" s="36">
        <v>63.9</v>
      </c>
      <c r="K309" s="36">
        <v>69.2</v>
      </c>
      <c r="L309" s="36">
        <v>68.599999999999994</v>
      </c>
      <c r="M309" s="36">
        <v>83.1</v>
      </c>
      <c r="N309" s="36">
        <v>84.6</v>
      </c>
      <c r="O309" s="36">
        <v>133.30000000000001</v>
      </c>
      <c r="P309" s="36">
        <v>111.1</v>
      </c>
      <c r="Q309" s="36">
        <v>136</v>
      </c>
      <c r="R309" s="36">
        <v>131</v>
      </c>
      <c r="S309" s="36">
        <v>144.19999999999999</v>
      </c>
      <c r="T309" s="36">
        <v>157.80000000000001</v>
      </c>
      <c r="U309" s="36">
        <v>174</v>
      </c>
      <c r="V309" s="36">
        <v>166.2</v>
      </c>
      <c r="W309" s="36">
        <v>196.3</v>
      </c>
      <c r="X309" s="36">
        <v>102.48</v>
      </c>
      <c r="Y309" s="36">
        <v>165.27</v>
      </c>
      <c r="Z309" s="36">
        <v>113.59</v>
      </c>
      <c r="AA309" s="36">
        <v>191.37</v>
      </c>
      <c r="AB309" s="36">
        <v>202.95</v>
      </c>
      <c r="AC309" s="36">
        <v>216.07</v>
      </c>
      <c r="AD309" s="36">
        <v>218.67</v>
      </c>
      <c r="AE309" s="56">
        <v>150.94999999999999</v>
      </c>
      <c r="AF309" s="51">
        <v>223.58666666666448</v>
      </c>
    </row>
    <row r="310" spans="1:32" x14ac:dyDescent="0.25">
      <c r="A310" s="2" t="s">
        <v>29</v>
      </c>
      <c r="B310" s="24" t="str">
        <f>VLOOKUP(Prod_Area_data[[#This Row],[or_product]],Ref_products[],2,FALSE)</f>
        <v>Rapeseed</v>
      </c>
      <c r="C310" s="24" t="str">
        <f>VLOOKUP(Prod_Area_data[[#This Row],[MS]],Ref_MS[],2,FALSE)</f>
        <v>Ireland</v>
      </c>
      <c r="D310" s="28" t="s">
        <v>95</v>
      </c>
      <c r="E310" s="28" t="s">
        <v>137</v>
      </c>
      <c r="F310" s="28" t="s">
        <v>42</v>
      </c>
      <c r="G310" s="36">
        <f t="shared" si="13"/>
        <v>58.366666666666674</v>
      </c>
      <c r="H310" s="36">
        <v>8.6</v>
      </c>
      <c r="I310" s="36">
        <v>7.3</v>
      </c>
      <c r="J310" s="36">
        <v>6.7</v>
      </c>
      <c r="K310" s="36">
        <v>7.2</v>
      </c>
      <c r="L310" s="36">
        <v>6.7</v>
      </c>
      <c r="M310" s="36">
        <v>14.2</v>
      </c>
      <c r="N310" s="36">
        <v>17.86</v>
      </c>
      <c r="O310" s="36">
        <v>31.9</v>
      </c>
      <c r="P310" s="36">
        <v>20.32</v>
      </c>
      <c r="Q310" s="36">
        <v>23.65</v>
      </c>
      <c r="R310" s="36">
        <v>28.07</v>
      </c>
      <c r="S310" s="36">
        <v>55.9</v>
      </c>
      <c r="T310" s="36">
        <v>58.74</v>
      </c>
      <c r="U310" s="36">
        <v>49.23</v>
      </c>
      <c r="V310" s="36">
        <v>34.21</v>
      </c>
      <c r="W310" s="36">
        <v>39.94</v>
      </c>
      <c r="X310" s="36">
        <v>34.130000000000003</v>
      </c>
      <c r="Y310" s="36">
        <v>41.72</v>
      </c>
      <c r="Z310" s="36">
        <v>40.909999999999997</v>
      </c>
      <c r="AA310" s="36">
        <v>38.36</v>
      </c>
      <c r="AB310" s="36">
        <v>45.1</v>
      </c>
      <c r="AC310" s="36">
        <v>52.21</v>
      </c>
      <c r="AD310" s="36">
        <v>77.790000000000006</v>
      </c>
      <c r="AE310" s="56">
        <v>93.57</v>
      </c>
      <c r="AF310" s="51">
        <v>72.155733333333387</v>
      </c>
    </row>
    <row r="311" spans="1:32" x14ac:dyDescent="0.25">
      <c r="A311" s="2" t="s">
        <v>29</v>
      </c>
      <c r="B311" s="24" t="str">
        <f>VLOOKUP(Prod_Area_data[[#This Row],[or_product]],Ref_products[],2,FALSE)</f>
        <v>Rapeseed</v>
      </c>
      <c r="C311" s="24" t="str">
        <f>VLOOKUP(Prod_Area_data[[#This Row],[MS]],Ref_MS[],2,FALSE)</f>
        <v>Greece</v>
      </c>
      <c r="D311" s="28" t="s">
        <v>95</v>
      </c>
      <c r="E311" s="28" t="s">
        <v>138</v>
      </c>
      <c r="F311" s="28" t="s">
        <v>43</v>
      </c>
      <c r="G311" s="36">
        <f t="shared" si="13"/>
        <v>11.343333333333334</v>
      </c>
      <c r="H311" s="36">
        <v>5.22</v>
      </c>
      <c r="I311" s="36">
        <v>4.76</v>
      </c>
      <c r="J311" s="36">
        <v>5.51</v>
      </c>
      <c r="K311" s="36">
        <v>7</v>
      </c>
      <c r="L311" s="36">
        <v>15.74</v>
      </c>
      <c r="M311" s="36">
        <v>15.84</v>
      </c>
      <c r="N311" s="36">
        <v>24.62</v>
      </c>
      <c r="O311" s="36">
        <v>24.73</v>
      </c>
      <c r="P311" s="36">
        <v>35.450000000000003</v>
      </c>
      <c r="Q311" s="36">
        <v>37.22</v>
      </c>
      <c r="R311" s="36">
        <v>39.72</v>
      </c>
      <c r="S311" s="36">
        <v>4.76</v>
      </c>
      <c r="T311" s="36">
        <v>1.1599999999999999</v>
      </c>
      <c r="U311" s="36">
        <v>6.33</v>
      </c>
      <c r="V311" s="36">
        <v>2.09</v>
      </c>
      <c r="W311" s="36">
        <v>6.06</v>
      </c>
      <c r="X311" s="36">
        <v>6.53</v>
      </c>
      <c r="Y311" s="36">
        <v>11.41</v>
      </c>
      <c r="Z311" s="36">
        <v>8.2100000000000009</v>
      </c>
      <c r="AA311" s="36">
        <v>9.68</v>
      </c>
      <c r="AB311" s="36">
        <v>12.08</v>
      </c>
      <c r="AC311" s="36">
        <v>12.27</v>
      </c>
      <c r="AD311" s="36">
        <v>24.82</v>
      </c>
      <c r="AE311" s="56">
        <v>9.51</v>
      </c>
      <c r="AF311" s="51">
        <v>11.059844939385929</v>
      </c>
    </row>
    <row r="312" spans="1:32" x14ac:dyDescent="0.25">
      <c r="A312" s="2" t="s">
        <v>29</v>
      </c>
      <c r="B312" s="24" t="str">
        <f>VLOOKUP(Prod_Area_data[[#This Row],[or_product]],Ref_products[],2,FALSE)</f>
        <v>Rapeseed</v>
      </c>
      <c r="C312" s="24" t="str">
        <f>VLOOKUP(Prod_Area_data[[#This Row],[MS]],Ref_MS[],2,FALSE)</f>
        <v>Spain</v>
      </c>
      <c r="D312" s="28" t="s">
        <v>95</v>
      </c>
      <c r="E312" s="28" t="s">
        <v>139</v>
      </c>
      <c r="F312" s="28" t="s">
        <v>44</v>
      </c>
      <c r="G312" s="36">
        <f t="shared" si="13"/>
        <v>205.93666666666664</v>
      </c>
      <c r="H312" s="36">
        <v>44.1</v>
      </c>
      <c r="I312" s="36">
        <v>24.5</v>
      </c>
      <c r="J312" s="36">
        <v>10.8</v>
      </c>
      <c r="K312" s="36">
        <v>5.8</v>
      </c>
      <c r="L312" s="36">
        <v>8.8000000000000007</v>
      </c>
      <c r="M312" s="36">
        <v>5.4</v>
      </c>
      <c r="N312" s="36">
        <v>7.9</v>
      </c>
      <c r="O312" s="36">
        <v>34.700000000000003</v>
      </c>
      <c r="P312" s="36">
        <v>20.8</v>
      </c>
      <c r="Q312" s="36">
        <v>34.700000000000003</v>
      </c>
      <c r="R312" s="36">
        <v>35.82</v>
      </c>
      <c r="S312" s="36">
        <v>63.9</v>
      </c>
      <c r="T312" s="36">
        <v>53.45</v>
      </c>
      <c r="U312" s="36">
        <v>112.93</v>
      </c>
      <c r="V312" s="36">
        <v>104.26</v>
      </c>
      <c r="W312" s="36">
        <v>149.19999999999999</v>
      </c>
      <c r="X312" s="36">
        <v>225.17</v>
      </c>
      <c r="Y312" s="36">
        <v>153.66999999999999</v>
      </c>
      <c r="Z312" s="36">
        <v>179</v>
      </c>
      <c r="AA312" s="36">
        <v>143.97999999999999</v>
      </c>
      <c r="AB312" s="36">
        <v>195.03</v>
      </c>
      <c r="AC312" s="36">
        <v>237.23</v>
      </c>
      <c r="AD312" s="36">
        <v>253.2</v>
      </c>
      <c r="AE312" s="56">
        <v>185.55</v>
      </c>
      <c r="AF312" s="51">
        <v>254.11207999999957</v>
      </c>
    </row>
    <row r="313" spans="1:32" x14ac:dyDescent="0.25">
      <c r="A313" s="2" t="s">
        <v>29</v>
      </c>
      <c r="B313" s="24" t="str">
        <f>VLOOKUP(Prod_Area_data[[#This Row],[or_product]],Ref_products[],2,FALSE)</f>
        <v>Rapeseed</v>
      </c>
      <c r="C313" s="24" t="str">
        <f>VLOOKUP(Prod_Area_data[[#This Row],[MS]],Ref_MS[],2,FALSE)</f>
        <v>France</v>
      </c>
      <c r="D313" s="28" t="s">
        <v>95</v>
      </c>
      <c r="E313" s="28" t="s">
        <v>141</v>
      </c>
      <c r="F313" s="28" t="s">
        <v>9</v>
      </c>
      <c r="G313" s="36">
        <f t="shared" si="13"/>
        <v>3699.6</v>
      </c>
      <c r="H313" s="36">
        <v>3476.8</v>
      </c>
      <c r="I313" s="36">
        <v>2877.7</v>
      </c>
      <c r="J313" s="36">
        <v>3317</v>
      </c>
      <c r="K313" s="36">
        <v>3369.1</v>
      </c>
      <c r="L313" s="36">
        <v>3993.5</v>
      </c>
      <c r="M313" s="36">
        <v>4532.8999999999996</v>
      </c>
      <c r="N313" s="36">
        <v>4144.5</v>
      </c>
      <c r="O313" s="36">
        <v>4683.8</v>
      </c>
      <c r="P313" s="36">
        <v>4719.1000000000004</v>
      </c>
      <c r="Q313" s="36">
        <v>5584.1</v>
      </c>
      <c r="R313" s="36">
        <v>4815.5200000000004</v>
      </c>
      <c r="S313" s="36">
        <v>5369.01</v>
      </c>
      <c r="T313" s="36">
        <v>5463.19</v>
      </c>
      <c r="U313" s="36">
        <v>4366.2</v>
      </c>
      <c r="V313" s="36">
        <v>5524.09</v>
      </c>
      <c r="W313" s="36">
        <v>5334.4</v>
      </c>
      <c r="X313" s="36">
        <v>4742.9399999999996</v>
      </c>
      <c r="Y313" s="36">
        <v>5378.51</v>
      </c>
      <c r="Z313" s="36">
        <v>4980.54</v>
      </c>
      <c r="AA313" s="36">
        <v>3523.3</v>
      </c>
      <c r="AB313" s="36">
        <v>3289.96</v>
      </c>
      <c r="AC313" s="36">
        <v>3306.52</v>
      </c>
      <c r="AD313" s="36">
        <v>4516.54</v>
      </c>
      <c r="AE313" s="56">
        <v>4268.9799999999996</v>
      </c>
      <c r="AF313" s="51">
        <v>4527.8776799999996</v>
      </c>
    </row>
    <row r="314" spans="1:32" x14ac:dyDescent="0.25">
      <c r="A314" s="2" t="s">
        <v>29</v>
      </c>
      <c r="B314" s="24" t="str">
        <f>VLOOKUP(Prod_Area_data[[#This Row],[or_product]],Ref_products[],2,FALSE)</f>
        <v>Rapeseed</v>
      </c>
      <c r="C314" s="24" t="str">
        <f>VLOOKUP(Prod_Area_data[[#This Row],[MS]],Ref_MS[],2,FALSE)</f>
        <v>Croatia</v>
      </c>
      <c r="D314" s="28" t="s">
        <v>95</v>
      </c>
      <c r="E314" s="28" t="s">
        <v>142</v>
      </c>
      <c r="F314" s="28" t="s">
        <v>33</v>
      </c>
      <c r="G314" s="36">
        <f t="shared" si="13"/>
        <v>78.463333333333324</v>
      </c>
      <c r="H314" s="36">
        <v>29.44</v>
      </c>
      <c r="I314" s="36">
        <v>22.46</v>
      </c>
      <c r="J314" s="36">
        <v>25.59</v>
      </c>
      <c r="K314" s="36">
        <v>28.6</v>
      </c>
      <c r="L314" s="36">
        <v>31.39</v>
      </c>
      <c r="M314" s="36">
        <v>41.28</v>
      </c>
      <c r="N314" s="36">
        <v>20</v>
      </c>
      <c r="O314" s="36">
        <v>39.33</v>
      </c>
      <c r="P314" s="36">
        <v>62.94</v>
      </c>
      <c r="Q314" s="36">
        <v>80.42</v>
      </c>
      <c r="R314" s="36">
        <v>33.049999999999997</v>
      </c>
      <c r="S314" s="36">
        <v>49.48</v>
      </c>
      <c r="T314" s="36">
        <v>26.41</v>
      </c>
      <c r="U314" s="36">
        <v>47.83</v>
      </c>
      <c r="V314" s="36">
        <v>71.23</v>
      </c>
      <c r="W314" s="36">
        <v>56.78</v>
      </c>
      <c r="X314" s="36">
        <v>112.99</v>
      </c>
      <c r="Y314" s="36">
        <v>135.81</v>
      </c>
      <c r="Z314" s="36">
        <v>155.84</v>
      </c>
      <c r="AA314" s="36">
        <v>103.9</v>
      </c>
      <c r="AB314" s="36">
        <v>119.67</v>
      </c>
      <c r="AC314" s="36">
        <v>73.42</v>
      </c>
      <c r="AD314" s="36">
        <v>58.07</v>
      </c>
      <c r="AE314" s="56">
        <v>44</v>
      </c>
      <c r="AF314" s="51">
        <v>44.201999999999998</v>
      </c>
    </row>
    <row r="315" spans="1:32" x14ac:dyDescent="0.25">
      <c r="A315" s="2" t="s">
        <v>29</v>
      </c>
      <c r="B315" s="24" t="str">
        <f>VLOOKUP(Prod_Area_data[[#This Row],[or_product]],Ref_products[],2,FALSE)</f>
        <v>Rapeseed</v>
      </c>
      <c r="C315" s="24" t="str">
        <f>VLOOKUP(Prod_Area_data[[#This Row],[MS]],Ref_MS[],2,FALSE)</f>
        <v>Italy</v>
      </c>
      <c r="D315" s="28" t="s">
        <v>95</v>
      </c>
      <c r="E315" s="28" t="s">
        <v>143</v>
      </c>
      <c r="F315" s="28" t="s">
        <v>45</v>
      </c>
      <c r="G315" s="36">
        <f t="shared" si="13"/>
        <v>52.013333333333343</v>
      </c>
      <c r="H315" s="36">
        <v>41</v>
      </c>
      <c r="I315" s="36">
        <v>28.9</v>
      </c>
      <c r="J315" s="36">
        <v>13.4</v>
      </c>
      <c r="K315" s="36">
        <v>6.6</v>
      </c>
      <c r="L315" s="36">
        <v>5.2</v>
      </c>
      <c r="M315" s="36">
        <v>6.1</v>
      </c>
      <c r="N315" s="36">
        <v>6</v>
      </c>
      <c r="O315" s="36">
        <v>14.6</v>
      </c>
      <c r="P315" s="36">
        <v>28.1</v>
      </c>
      <c r="Q315" s="36">
        <v>50.7</v>
      </c>
      <c r="R315" s="36">
        <v>50.27</v>
      </c>
      <c r="S315" s="36">
        <v>44.23</v>
      </c>
      <c r="T315" s="36">
        <v>25.19</v>
      </c>
      <c r="U315" s="36">
        <v>40.24</v>
      </c>
      <c r="V315" s="36">
        <v>41.63</v>
      </c>
      <c r="W315" s="36">
        <v>28.07</v>
      </c>
      <c r="X315" s="36">
        <v>34.92</v>
      </c>
      <c r="Y315" s="36">
        <v>41.52</v>
      </c>
      <c r="Z315" s="36">
        <v>39.25</v>
      </c>
      <c r="AA315" s="36">
        <v>37.57</v>
      </c>
      <c r="AB315" s="36">
        <v>48.14</v>
      </c>
      <c r="AC315" s="36">
        <v>54.54</v>
      </c>
      <c r="AD315" s="36">
        <v>53.36</v>
      </c>
      <c r="AE315" s="56">
        <v>82.57</v>
      </c>
      <c r="AF315" s="51">
        <v>81.995999999999981</v>
      </c>
    </row>
    <row r="316" spans="1:32" x14ac:dyDescent="0.25">
      <c r="A316" s="2" t="s">
        <v>29</v>
      </c>
      <c r="B316" s="24" t="str">
        <f>VLOOKUP(Prod_Area_data[[#This Row],[or_product]],Ref_products[],2,FALSE)</f>
        <v>Rapeseed</v>
      </c>
      <c r="C316" s="24" t="str">
        <f>VLOOKUP(Prod_Area_data[[#This Row],[MS]],Ref_MS[],2,FALSE)</f>
        <v>Cyprus</v>
      </c>
      <c r="D316" s="28" t="s">
        <v>95</v>
      </c>
      <c r="E316" s="28" t="s">
        <v>144</v>
      </c>
      <c r="F316" s="28" t="s">
        <v>46</v>
      </c>
      <c r="G316" s="36">
        <f t="shared" si="13"/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56">
        <v>0</v>
      </c>
      <c r="AF316" s="51">
        <v>0</v>
      </c>
    </row>
    <row r="317" spans="1:32" x14ac:dyDescent="0.25">
      <c r="A317" s="2" t="s">
        <v>29</v>
      </c>
      <c r="B317" s="24" t="str">
        <f>VLOOKUP(Prod_Area_data[[#This Row],[or_product]],Ref_products[],2,FALSE)</f>
        <v>Rapeseed</v>
      </c>
      <c r="C317" s="24" t="str">
        <f>VLOOKUP(Prod_Area_data[[#This Row],[MS]],Ref_MS[],2,FALSE)</f>
        <v>Latvia</v>
      </c>
      <c r="D317" s="28" t="s">
        <v>95</v>
      </c>
      <c r="E317" s="28" t="s">
        <v>145</v>
      </c>
      <c r="F317" s="28" t="s">
        <v>47</v>
      </c>
      <c r="G317" s="36">
        <f t="shared" si="13"/>
        <v>398.43333333333322</v>
      </c>
      <c r="H317" s="36">
        <v>10</v>
      </c>
      <c r="I317" s="36">
        <v>13</v>
      </c>
      <c r="J317" s="36">
        <v>33.299999999999997</v>
      </c>
      <c r="K317" s="36">
        <v>37.799999999999997</v>
      </c>
      <c r="L317" s="36">
        <v>104.6</v>
      </c>
      <c r="M317" s="36">
        <v>146.6</v>
      </c>
      <c r="N317" s="36">
        <v>121.7</v>
      </c>
      <c r="O317" s="36">
        <v>197.3</v>
      </c>
      <c r="P317" s="36">
        <v>204.7</v>
      </c>
      <c r="Q317" s="36">
        <v>208.5</v>
      </c>
      <c r="R317" s="36">
        <v>227.4</v>
      </c>
      <c r="S317" s="36">
        <v>220.1</v>
      </c>
      <c r="T317" s="36">
        <v>303.89999999999998</v>
      </c>
      <c r="U317" s="36">
        <v>299.10000000000002</v>
      </c>
      <c r="V317" s="36">
        <v>186.4</v>
      </c>
      <c r="W317" s="36">
        <v>293.2</v>
      </c>
      <c r="X317" s="36">
        <v>283</v>
      </c>
      <c r="Y317" s="36">
        <v>327.3</v>
      </c>
      <c r="Z317" s="36">
        <v>231.1</v>
      </c>
      <c r="AA317" s="36">
        <v>408.3</v>
      </c>
      <c r="AB317" s="36">
        <v>455.5</v>
      </c>
      <c r="AC317" s="36">
        <v>427.9</v>
      </c>
      <c r="AD317" s="36">
        <v>359.1</v>
      </c>
      <c r="AE317" s="56">
        <v>347.4</v>
      </c>
      <c r="AF317" s="51">
        <v>371.91706666666568</v>
      </c>
    </row>
    <row r="318" spans="1:32" x14ac:dyDescent="0.25">
      <c r="A318" s="2" t="s">
        <v>29</v>
      </c>
      <c r="B318" s="24" t="str">
        <f>VLOOKUP(Prod_Area_data[[#This Row],[or_product]],Ref_products[],2,FALSE)</f>
        <v>Rapeseed</v>
      </c>
      <c r="C318" s="24" t="str">
        <f>VLOOKUP(Prod_Area_data[[#This Row],[MS]],Ref_MS[],2,FALSE)</f>
        <v>Lithuania</v>
      </c>
      <c r="D318" s="28" t="s">
        <v>95</v>
      </c>
      <c r="E318" s="28" t="s">
        <v>146</v>
      </c>
      <c r="F318" s="28" t="s">
        <v>48</v>
      </c>
      <c r="G318" s="36">
        <f t="shared" si="13"/>
        <v>864.14</v>
      </c>
      <c r="H318" s="36">
        <v>81</v>
      </c>
      <c r="I318" s="36">
        <v>64.8</v>
      </c>
      <c r="J318" s="36">
        <v>105.6</v>
      </c>
      <c r="K318" s="36">
        <v>119.5</v>
      </c>
      <c r="L318" s="36">
        <v>204.7</v>
      </c>
      <c r="M318" s="36">
        <v>201.2</v>
      </c>
      <c r="N318" s="36">
        <v>169.6</v>
      </c>
      <c r="O318" s="36">
        <v>311.89999999999998</v>
      </c>
      <c r="P318" s="36">
        <v>330.2</v>
      </c>
      <c r="Q318" s="36">
        <v>415.8</v>
      </c>
      <c r="R318" s="36">
        <v>416.7</v>
      </c>
      <c r="S318" s="36">
        <v>484.3</v>
      </c>
      <c r="T318" s="36">
        <v>632.9</v>
      </c>
      <c r="U318" s="36">
        <v>550.6</v>
      </c>
      <c r="V318" s="36">
        <v>501.5</v>
      </c>
      <c r="W318" s="36">
        <v>512.16</v>
      </c>
      <c r="X318" s="36">
        <v>399.44</v>
      </c>
      <c r="Y318" s="36">
        <v>543.52</v>
      </c>
      <c r="Z318" s="36">
        <v>433.52</v>
      </c>
      <c r="AA318" s="36">
        <v>688.7</v>
      </c>
      <c r="AB318" s="36">
        <v>967.04</v>
      </c>
      <c r="AC318" s="36">
        <v>904.39</v>
      </c>
      <c r="AD318" s="36">
        <v>896.03</v>
      </c>
      <c r="AE318" s="56">
        <v>792</v>
      </c>
      <c r="AF318" s="51">
        <v>893.43100000000004</v>
      </c>
    </row>
    <row r="319" spans="1:32" x14ac:dyDescent="0.25">
      <c r="A319" s="2" t="s">
        <v>29</v>
      </c>
      <c r="B319" s="24" t="str">
        <f>VLOOKUP(Prod_Area_data[[#This Row],[or_product]],Ref_products[],2,FALSE)</f>
        <v>Rapeseed</v>
      </c>
      <c r="C319" s="24" t="str">
        <f>VLOOKUP(Prod_Area_data[[#This Row],[MS]],Ref_MS[],2,FALSE)</f>
        <v>Luxembourg</v>
      </c>
      <c r="D319" s="28" t="s">
        <v>95</v>
      </c>
      <c r="E319" s="28" t="s">
        <v>147</v>
      </c>
      <c r="F319" s="28" t="s">
        <v>49</v>
      </c>
      <c r="G319" s="36">
        <f t="shared" si="13"/>
        <v>7.96</v>
      </c>
      <c r="H319" s="36">
        <v>8.4</v>
      </c>
      <c r="I319" s="36">
        <v>8.8000000000000007</v>
      </c>
      <c r="J319" s="36">
        <v>12.5</v>
      </c>
      <c r="K319" s="36">
        <v>12.5</v>
      </c>
      <c r="L319" s="36">
        <v>16.5</v>
      </c>
      <c r="M319" s="36">
        <v>14.7</v>
      </c>
      <c r="N319" s="36">
        <v>16.3</v>
      </c>
      <c r="O319" s="36">
        <v>18.3</v>
      </c>
      <c r="P319" s="36">
        <v>16.399999999999999</v>
      </c>
      <c r="Q319" s="36">
        <v>18.100000000000001</v>
      </c>
      <c r="R319" s="36">
        <v>15.9</v>
      </c>
      <c r="S319" s="36">
        <v>15.57</v>
      </c>
      <c r="T319" s="36">
        <v>15.34</v>
      </c>
      <c r="U319" s="36">
        <v>15.26</v>
      </c>
      <c r="V319" s="36">
        <v>15.71</v>
      </c>
      <c r="W319" s="36">
        <v>13.83</v>
      </c>
      <c r="X319" s="36">
        <v>10.92</v>
      </c>
      <c r="Y319" s="36">
        <v>11.32</v>
      </c>
      <c r="Z319" s="36">
        <v>10.95</v>
      </c>
      <c r="AA319" s="36">
        <v>9.7799999999999994</v>
      </c>
      <c r="AB319" s="36">
        <v>8.7899999999999991</v>
      </c>
      <c r="AC319" s="36">
        <v>4.45</v>
      </c>
      <c r="AD319" s="36">
        <v>7.28</v>
      </c>
      <c r="AE319" s="56">
        <v>7.81</v>
      </c>
      <c r="AF319" s="51">
        <v>8.2222222222222058E-2</v>
      </c>
    </row>
    <row r="320" spans="1:32" x14ac:dyDescent="0.25">
      <c r="A320" s="2" t="s">
        <v>29</v>
      </c>
      <c r="B320" s="24" t="str">
        <f>VLOOKUP(Prod_Area_data[[#This Row],[or_product]],Ref_products[],2,FALSE)</f>
        <v>Rapeseed</v>
      </c>
      <c r="C320" s="24" t="str">
        <f>VLOOKUP(Prod_Area_data[[#This Row],[MS]],Ref_MS[],2,FALSE)</f>
        <v>Hungary</v>
      </c>
      <c r="D320" s="28" t="s">
        <v>95</v>
      </c>
      <c r="E320" s="28" t="s">
        <v>148</v>
      </c>
      <c r="F320" s="28" t="s">
        <v>50</v>
      </c>
      <c r="G320" s="36">
        <f t="shared" si="13"/>
        <v>732.98333333333323</v>
      </c>
      <c r="H320" s="36">
        <v>179.3</v>
      </c>
      <c r="I320" s="36">
        <v>205.1</v>
      </c>
      <c r="J320" s="36">
        <v>207.5</v>
      </c>
      <c r="K320" s="36">
        <v>108.1</v>
      </c>
      <c r="L320" s="36">
        <v>290.60000000000002</v>
      </c>
      <c r="M320" s="36">
        <v>282.7</v>
      </c>
      <c r="N320" s="36">
        <v>338</v>
      </c>
      <c r="O320" s="36">
        <v>495.9</v>
      </c>
      <c r="P320" s="36">
        <v>654.70000000000005</v>
      </c>
      <c r="Q320" s="36">
        <v>579.4</v>
      </c>
      <c r="R320" s="36">
        <v>530.62</v>
      </c>
      <c r="S320" s="36">
        <v>526.71</v>
      </c>
      <c r="T320" s="36">
        <v>414.64</v>
      </c>
      <c r="U320" s="36">
        <v>532.52</v>
      </c>
      <c r="V320" s="36">
        <v>699.75</v>
      </c>
      <c r="W320" s="36">
        <v>590.44000000000005</v>
      </c>
      <c r="X320" s="36">
        <v>924.99</v>
      </c>
      <c r="Y320" s="36">
        <v>932.14</v>
      </c>
      <c r="Z320" s="36">
        <v>1002.71</v>
      </c>
      <c r="AA320" s="36">
        <v>912.12</v>
      </c>
      <c r="AB320" s="36">
        <v>876.9</v>
      </c>
      <c r="AC320" s="36">
        <v>734.02</v>
      </c>
      <c r="AD320" s="36">
        <v>505.05</v>
      </c>
      <c r="AE320" s="56">
        <v>588.03</v>
      </c>
      <c r="AF320" s="51">
        <v>596.70678666666674</v>
      </c>
    </row>
    <row r="321" spans="1:32" x14ac:dyDescent="0.25">
      <c r="A321" s="2" t="s">
        <v>29</v>
      </c>
      <c r="B321" s="24" t="str">
        <f>VLOOKUP(Prod_Area_data[[#This Row],[or_product]],Ref_products[],2,FALSE)</f>
        <v>Rapeseed</v>
      </c>
      <c r="C321" s="24" t="str">
        <f>VLOOKUP(Prod_Area_data[[#This Row],[MS]],Ref_MS[],2,FALSE)</f>
        <v>Malta</v>
      </c>
      <c r="D321" s="28" t="s">
        <v>95</v>
      </c>
      <c r="E321" s="28" t="s">
        <v>149</v>
      </c>
      <c r="F321" s="28" t="s">
        <v>51</v>
      </c>
      <c r="G321" s="36">
        <f t="shared" si="13"/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56">
        <v>0</v>
      </c>
      <c r="AF321" s="51">
        <v>0</v>
      </c>
    </row>
    <row r="322" spans="1:32" x14ac:dyDescent="0.25">
      <c r="A322" s="2" t="s">
        <v>29</v>
      </c>
      <c r="B322" s="24" t="str">
        <f>VLOOKUP(Prod_Area_data[[#This Row],[or_product]],Ref_products[],2,FALSE)</f>
        <v>Rapeseed</v>
      </c>
      <c r="C322" s="24" t="str">
        <f>VLOOKUP(Prod_Area_data[[#This Row],[MS]],Ref_MS[],2,FALSE)</f>
        <v>Netherlands</v>
      </c>
      <c r="D322" s="28" t="s">
        <v>95</v>
      </c>
      <c r="E322" s="28" t="s">
        <v>150</v>
      </c>
      <c r="F322" s="28" t="s">
        <v>52</v>
      </c>
      <c r="G322" s="36">
        <f t="shared" ref="G322:G385" si="16">(SUM(AA322:AE322)-MAX(AA322:AE322)-MIN(AA322:AE322))/3</f>
        <v>6.3966666666666647</v>
      </c>
      <c r="H322" s="36">
        <v>2.9</v>
      </c>
      <c r="I322" s="36">
        <v>2.4</v>
      </c>
      <c r="J322" s="36">
        <v>1.5</v>
      </c>
      <c r="K322" s="36">
        <v>3.4</v>
      </c>
      <c r="L322" s="36">
        <v>7.5</v>
      </c>
      <c r="M322" s="36">
        <v>7.7</v>
      </c>
      <c r="N322" s="36">
        <v>11.6</v>
      </c>
      <c r="O322" s="36">
        <v>11.8</v>
      </c>
      <c r="P322" s="36">
        <v>9.5</v>
      </c>
      <c r="Q322" s="36">
        <v>12</v>
      </c>
      <c r="R322" s="36">
        <v>11.52</v>
      </c>
      <c r="S322" s="36">
        <v>6.76</v>
      </c>
      <c r="T322" s="36">
        <v>7</v>
      </c>
      <c r="U322" s="36">
        <v>10</v>
      </c>
      <c r="V322" s="36">
        <v>10</v>
      </c>
      <c r="W322" s="36">
        <v>8.85</v>
      </c>
      <c r="X322" s="36">
        <v>5.28</v>
      </c>
      <c r="Y322" s="36">
        <v>7.89</v>
      </c>
      <c r="Z322" s="36">
        <v>5.84</v>
      </c>
      <c r="AA322" s="36">
        <v>6.04</v>
      </c>
      <c r="AB322" s="36">
        <v>5.95</v>
      </c>
      <c r="AC322" s="36">
        <v>4.4400000000000004</v>
      </c>
      <c r="AD322" s="36">
        <v>7.2</v>
      </c>
      <c r="AE322" s="56">
        <v>7.92</v>
      </c>
      <c r="AF322" s="51">
        <v>2.8467672609909251</v>
      </c>
    </row>
    <row r="323" spans="1:32" x14ac:dyDescent="0.25">
      <c r="A323" s="2" t="s">
        <v>29</v>
      </c>
      <c r="B323" s="24" t="str">
        <f>VLOOKUP(Prod_Area_data[[#This Row],[or_product]],Ref_products[],2,FALSE)</f>
        <v>Rapeseed</v>
      </c>
      <c r="C323" s="24" t="str">
        <f>VLOOKUP(Prod_Area_data[[#This Row],[MS]],Ref_MS[],2,FALSE)</f>
        <v>Austria</v>
      </c>
      <c r="D323" s="28" t="s">
        <v>95</v>
      </c>
      <c r="E323" s="28" t="s">
        <v>151</v>
      </c>
      <c r="F323" s="28" t="s">
        <v>53</v>
      </c>
      <c r="G323" s="36">
        <f t="shared" si="16"/>
        <v>92.409999999999982</v>
      </c>
      <c r="H323" s="36">
        <v>125.4</v>
      </c>
      <c r="I323" s="36">
        <v>146.5</v>
      </c>
      <c r="J323" s="36">
        <v>128.6</v>
      </c>
      <c r="K323" s="36">
        <v>77.7</v>
      </c>
      <c r="L323" s="36">
        <v>120.8</v>
      </c>
      <c r="M323" s="36">
        <v>104.3</v>
      </c>
      <c r="N323" s="36">
        <v>137.30000000000001</v>
      </c>
      <c r="O323" s="36">
        <v>144.69999999999999</v>
      </c>
      <c r="P323" s="36">
        <v>174.6</v>
      </c>
      <c r="Q323" s="36">
        <v>171.1</v>
      </c>
      <c r="R323" s="36">
        <v>170.58</v>
      </c>
      <c r="S323" s="36">
        <v>179.67</v>
      </c>
      <c r="T323" s="36">
        <v>148.87</v>
      </c>
      <c r="U323" s="36">
        <v>196.83</v>
      </c>
      <c r="V323" s="36">
        <v>198.29</v>
      </c>
      <c r="W323" s="36">
        <v>111.75</v>
      </c>
      <c r="X323" s="36">
        <v>141.88999999999999</v>
      </c>
      <c r="Y323" s="36">
        <v>116.84</v>
      </c>
      <c r="Z323" s="36">
        <v>120.69</v>
      </c>
      <c r="AA323" s="36">
        <v>107.17</v>
      </c>
      <c r="AB323" s="36">
        <v>100.28</v>
      </c>
      <c r="AC323" s="36">
        <v>85.92</v>
      </c>
      <c r="AD323" s="36">
        <v>91.03</v>
      </c>
      <c r="AE323" s="56">
        <v>85.74</v>
      </c>
      <c r="AF323" s="51">
        <v>81.231800000000007</v>
      </c>
    </row>
    <row r="324" spans="1:32" x14ac:dyDescent="0.25">
      <c r="A324" s="2" t="s">
        <v>29</v>
      </c>
      <c r="B324" s="24" t="str">
        <f>VLOOKUP(Prod_Area_data[[#This Row],[or_product]],Ref_products[],2,FALSE)</f>
        <v>Rapeseed</v>
      </c>
      <c r="C324" s="24" t="str">
        <f>VLOOKUP(Prod_Area_data[[#This Row],[MS]],Ref_MS[],2,FALSE)</f>
        <v>Poland</v>
      </c>
      <c r="D324" s="28" t="s">
        <v>95</v>
      </c>
      <c r="E324" s="28" t="s">
        <v>152</v>
      </c>
      <c r="F324" s="28" t="s">
        <v>54</v>
      </c>
      <c r="G324" s="36">
        <f t="shared" si="16"/>
        <v>3319.5333333333333</v>
      </c>
      <c r="H324" s="36">
        <v>958.1</v>
      </c>
      <c r="I324" s="36">
        <v>1063.5999999999999</v>
      </c>
      <c r="J324" s="36">
        <v>952.7</v>
      </c>
      <c r="K324" s="36">
        <v>793</v>
      </c>
      <c r="L324" s="36">
        <v>1632.9</v>
      </c>
      <c r="M324" s="36">
        <v>1449.8</v>
      </c>
      <c r="N324" s="36">
        <v>1651.5</v>
      </c>
      <c r="O324" s="36">
        <v>2129.9</v>
      </c>
      <c r="P324" s="36">
        <v>2105.8000000000002</v>
      </c>
      <c r="Q324" s="36">
        <v>2496.8000000000002</v>
      </c>
      <c r="R324" s="36">
        <v>2228.6999999999998</v>
      </c>
      <c r="S324" s="36">
        <v>1861.8</v>
      </c>
      <c r="T324" s="36">
        <v>1865.6</v>
      </c>
      <c r="U324" s="36">
        <v>2677.7</v>
      </c>
      <c r="V324" s="36">
        <v>3275.81</v>
      </c>
      <c r="W324" s="36">
        <v>2700.8</v>
      </c>
      <c r="X324" s="36">
        <v>2219.3000000000002</v>
      </c>
      <c r="Y324" s="36">
        <v>2697.26</v>
      </c>
      <c r="Z324" s="36">
        <v>2202.42</v>
      </c>
      <c r="AA324" s="36">
        <v>2373.16</v>
      </c>
      <c r="AB324" s="36">
        <v>3120.02</v>
      </c>
      <c r="AC324" s="36">
        <v>3191.18</v>
      </c>
      <c r="AD324" s="36">
        <v>3647.4</v>
      </c>
      <c r="AE324" s="56">
        <v>3684.51</v>
      </c>
      <c r="AF324" s="51">
        <v>3486.1479999999997</v>
      </c>
    </row>
    <row r="325" spans="1:32" x14ac:dyDescent="0.25">
      <c r="A325" s="2" t="s">
        <v>29</v>
      </c>
      <c r="B325" s="24" t="str">
        <f>VLOOKUP(Prod_Area_data[[#This Row],[or_product]],Ref_products[],2,FALSE)</f>
        <v>Rapeseed</v>
      </c>
      <c r="C325" s="24" t="str">
        <f>VLOOKUP(Prod_Area_data[[#This Row],[MS]],Ref_MS[],2,FALSE)</f>
        <v>Portugal</v>
      </c>
      <c r="D325" s="28" t="s">
        <v>95</v>
      </c>
      <c r="E325" s="28" t="s">
        <v>153</v>
      </c>
      <c r="F325" s="28" t="s">
        <v>21</v>
      </c>
      <c r="G325" s="36">
        <f t="shared" si="16"/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6">
        <v>0</v>
      </c>
      <c r="AD325" s="36">
        <v>0</v>
      </c>
      <c r="AE325" s="56">
        <v>0</v>
      </c>
      <c r="AF325" s="51">
        <v>0</v>
      </c>
    </row>
    <row r="326" spans="1:32" x14ac:dyDescent="0.25">
      <c r="A326" s="2" t="s">
        <v>29</v>
      </c>
      <c r="B326" s="24" t="str">
        <f>VLOOKUP(Prod_Area_data[[#This Row],[or_product]],Ref_products[],2,FALSE)</f>
        <v>Rapeseed</v>
      </c>
      <c r="C326" s="24" t="str">
        <f>VLOOKUP(Prod_Area_data[[#This Row],[MS]],Ref_MS[],2,FALSE)</f>
        <v>Romania</v>
      </c>
      <c r="D326" s="28" t="s">
        <v>95</v>
      </c>
      <c r="E326" s="28" t="s">
        <v>154</v>
      </c>
      <c r="F326" s="28" t="s">
        <v>55</v>
      </c>
      <c r="G326" s="36">
        <f t="shared" si="16"/>
        <v>1134.2733333333333</v>
      </c>
      <c r="H326" s="36">
        <v>76.13</v>
      </c>
      <c r="I326" s="36">
        <v>101.79</v>
      </c>
      <c r="J326" s="36">
        <v>35.909999999999997</v>
      </c>
      <c r="K326" s="36">
        <v>8.08</v>
      </c>
      <c r="L326" s="36">
        <v>98.66</v>
      </c>
      <c r="M326" s="36">
        <v>147.57</v>
      </c>
      <c r="N326" s="36">
        <v>175.05</v>
      </c>
      <c r="O326" s="36">
        <v>361.5</v>
      </c>
      <c r="P326" s="36">
        <v>673.03</v>
      </c>
      <c r="Q326" s="36">
        <v>569.61</v>
      </c>
      <c r="R326" s="36">
        <v>943.03</v>
      </c>
      <c r="S326" s="36">
        <v>738.97</v>
      </c>
      <c r="T326" s="36">
        <v>157.51</v>
      </c>
      <c r="U326" s="36">
        <v>666.1</v>
      </c>
      <c r="V326" s="36">
        <v>1059.1199999999999</v>
      </c>
      <c r="W326" s="36">
        <v>919.47</v>
      </c>
      <c r="X326" s="36">
        <v>1292.78</v>
      </c>
      <c r="Y326" s="36">
        <v>1673.33</v>
      </c>
      <c r="Z326" s="36">
        <v>1610.91</v>
      </c>
      <c r="AA326" s="36">
        <v>798.22</v>
      </c>
      <c r="AB326" s="36">
        <v>780.16</v>
      </c>
      <c r="AC326" s="36">
        <v>1375.07</v>
      </c>
      <c r="AD326" s="36">
        <v>1229.53</v>
      </c>
      <c r="AE326" s="56">
        <v>1945.08</v>
      </c>
      <c r="AF326" s="51">
        <v>1738.72272</v>
      </c>
    </row>
    <row r="327" spans="1:32" x14ac:dyDescent="0.25">
      <c r="A327" s="2" t="s">
        <v>29</v>
      </c>
      <c r="B327" s="24" t="str">
        <f>VLOOKUP(Prod_Area_data[[#This Row],[or_product]],Ref_products[],2,FALSE)</f>
        <v>Rapeseed</v>
      </c>
      <c r="C327" s="24" t="str">
        <f>VLOOKUP(Prod_Area_data[[#This Row],[MS]],Ref_MS[],2,FALSE)</f>
        <v>Slovenia</v>
      </c>
      <c r="D327" s="28" t="s">
        <v>95</v>
      </c>
      <c r="E327" s="28" t="s">
        <v>155</v>
      </c>
      <c r="F327" s="28" t="s">
        <v>56</v>
      </c>
      <c r="G327" s="36">
        <f t="shared" si="16"/>
        <v>7.7899999999999991</v>
      </c>
      <c r="H327" s="36">
        <v>0.31</v>
      </c>
      <c r="I327" s="36">
        <v>1.1599999999999999</v>
      </c>
      <c r="J327" s="36">
        <v>5.18</v>
      </c>
      <c r="K327" s="36">
        <v>4.83</v>
      </c>
      <c r="L327" s="36">
        <v>5.42</v>
      </c>
      <c r="M327" s="36">
        <v>5.35</v>
      </c>
      <c r="N327" s="36">
        <v>4.99</v>
      </c>
      <c r="O327" s="36">
        <v>14.74</v>
      </c>
      <c r="P327" s="36">
        <v>10.95</v>
      </c>
      <c r="Q327" s="36">
        <v>9.85</v>
      </c>
      <c r="R327" s="36">
        <v>15.52</v>
      </c>
      <c r="S327" s="36">
        <v>13.95</v>
      </c>
      <c r="T327" s="36">
        <v>16.690000000000001</v>
      </c>
      <c r="U327" s="36">
        <v>15.11</v>
      </c>
      <c r="V327" s="36">
        <v>19.88</v>
      </c>
      <c r="W327" s="36">
        <v>3.64</v>
      </c>
      <c r="X327" s="36">
        <v>8.59</v>
      </c>
      <c r="Y327" s="36">
        <v>9</v>
      </c>
      <c r="Z327" s="36">
        <v>7.66</v>
      </c>
      <c r="AA327" s="36">
        <v>9.4499999999999993</v>
      </c>
      <c r="AB327" s="36">
        <v>8.52</v>
      </c>
      <c r="AC327" s="36">
        <v>6.91</v>
      </c>
      <c r="AD327" s="36">
        <v>7.55</v>
      </c>
      <c r="AE327" s="56">
        <v>7.3</v>
      </c>
      <c r="AF327" s="51">
        <v>0</v>
      </c>
    </row>
    <row r="328" spans="1:32" x14ac:dyDescent="0.25">
      <c r="A328" s="2" t="s">
        <v>29</v>
      </c>
      <c r="B328" s="24" t="str">
        <f>VLOOKUP(Prod_Area_data[[#This Row],[or_product]],Ref_products[],2,FALSE)</f>
        <v>Rapeseed</v>
      </c>
      <c r="C328" s="24" t="str">
        <f>VLOOKUP(Prod_Area_data[[#This Row],[MS]],Ref_MS[],2,FALSE)</f>
        <v>Slovakia</v>
      </c>
      <c r="D328" s="28" t="s">
        <v>95</v>
      </c>
      <c r="E328" s="28" t="s">
        <v>156</v>
      </c>
      <c r="F328" s="28" t="s">
        <v>57</v>
      </c>
      <c r="G328" s="36">
        <f t="shared" si="16"/>
        <v>434.23333333333329</v>
      </c>
      <c r="H328" s="36">
        <v>133.80000000000001</v>
      </c>
      <c r="I328" s="36">
        <v>240.6</v>
      </c>
      <c r="J328" s="36">
        <v>257.3</v>
      </c>
      <c r="K328" s="36">
        <v>53</v>
      </c>
      <c r="L328" s="36">
        <v>262.7</v>
      </c>
      <c r="M328" s="36">
        <v>235.1</v>
      </c>
      <c r="N328" s="36">
        <v>259.7</v>
      </c>
      <c r="O328" s="36">
        <v>321.10000000000002</v>
      </c>
      <c r="P328" s="36">
        <v>424.4</v>
      </c>
      <c r="Q328" s="36">
        <v>386.7</v>
      </c>
      <c r="R328" s="36">
        <v>322.45</v>
      </c>
      <c r="S328" s="36">
        <v>332.2</v>
      </c>
      <c r="T328" s="36">
        <v>212.63</v>
      </c>
      <c r="U328" s="36">
        <v>373.96</v>
      </c>
      <c r="V328" s="36">
        <v>448.86</v>
      </c>
      <c r="W328" s="36">
        <v>320.63</v>
      </c>
      <c r="X328" s="36">
        <v>430.55</v>
      </c>
      <c r="Y328" s="36">
        <v>448.67</v>
      </c>
      <c r="Z328" s="36">
        <v>480.01</v>
      </c>
      <c r="AA328" s="36">
        <v>417.64</v>
      </c>
      <c r="AB328" s="36">
        <v>440.87</v>
      </c>
      <c r="AC328" s="36">
        <v>420.08</v>
      </c>
      <c r="AD328" s="36">
        <v>441.75</v>
      </c>
      <c r="AE328" s="56">
        <v>526.66999999999996</v>
      </c>
      <c r="AF328" s="51">
        <v>454.03655999999995</v>
      </c>
    </row>
    <row r="329" spans="1:32" x14ac:dyDescent="0.25">
      <c r="A329" s="2" t="s">
        <v>29</v>
      </c>
      <c r="B329" s="24" t="str">
        <f>VLOOKUP(Prod_Area_data[[#This Row],[or_product]],Ref_products[],2,FALSE)</f>
        <v>Rapeseed</v>
      </c>
      <c r="C329" s="24" t="str">
        <f>VLOOKUP(Prod_Area_data[[#This Row],[MS]],Ref_MS[],2,FALSE)</f>
        <v>Finland</v>
      </c>
      <c r="D329" s="28" t="s">
        <v>95</v>
      </c>
      <c r="E329" s="28" t="s">
        <v>157</v>
      </c>
      <c r="F329" s="28" t="s">
        <v>58</v>
      </c>
      <c r="G329" s="36">
        <f t="shared" si="16"/>
        <v>41.733333333333341</v>
      </c>
      <c r="H329" s="36">
        <v>70.900000000000006</v>
      </c>
      <c r="I329" s="36">
        <v>100.8</v>
      </c>
      <c r="J329" s="36">
        <v>103</v>
      </c>
      <c r="K329" s="36">
        <v>93.7</v>
      </c>
      <c r="L329" s="36">
        <v>74.8</v>
      </c>
      <c r="M329" s="36">
        <v>105.6</v>
      </c>
      <c r="N329" s="36">
        <v>148.30000000000001</v>
      </c>
      <c r="O329" s="36">
        <v>113.6</v>
      </c>
      <c r="P329" s="36">
        <v>88.9</v>
      </c>
      <c r="Q329" s="36">
        <v>139.80000000000001</v>
      </c>
      <c r="R329" s="36">
        <v>178.5</v>
      </c>
      <c r="S329" s="36">
        <v>115.1</v>
      </c>
      <c r="T329" s="36">
        <v>73.8</v>
      </c>
      <c r="U329" s="36">
        <v>79.7</v>
      </c>
      <c r="V329" s="36">
        <v>62.1</v>
      </c>
      <c r="W329" s="36">
        <v>85.3</v>
      </c>
      <c r="X329" s="36">
        <v>93.9</v>
      </c>
      <c r="Y329" s="36">
        <v>91.3</v>
      </c>
      <c r="Z329" s="36">
        <v>70.900000000000006</v>
      </c>
      <c r="AA329" s="36">
        <v>41.9</v>
      </c>
      <c r="AB329" s="36">
        <v>31.1</v>
      </c>
      <c r="AC329" s="36">
        <v>41.21</v>
      </c>
      <c r="AD329" s="36">
        <v>56.12</v>
      </c>
      <c r="AE329" s="56">
        <v>42.09</v>
      </c>
      <c r="AF329" s="51">
        <v>39.748020000000963</v>
      </c>
    </row>
    <row r="330" spans="1:32" x14ac:dyDescent="0.25">
      <c r="A330" s="2" t="s">
        <v>29</v>
      </c>
      <c r="B330" s="24" t="str">
        <f>VLOOKUP(Prod_Area_data[[#This Row],[or_product]],Ref_products[],2,FALSE)</f>
        <v>Rapeseed</v>
      </c>
      <c r="C330" s="24" t="str">
        <f>VLOOKUP(Prod_Area_data[[#This Row],[MS]],Ref_MS[],2,FALSE)</f>
        <v>Sweden</v>
      </c>
      <c r="D330" s="28" t="s">
        <v>95</v>
      </c>
      <c r="E330" s="28" t="s">
        <v>158</v>
      </c>
      <c r="F330" s="28" t="s">
        <v>59</v>
      </c>
      <c r="G330" s="36">
        <f t="shared" si="16"/>
        <v>354.76666666666665</v>
      </c>
      <c r="H330" s="36">
        <v>121.5</v>
      </c>
      <c r="I330" s="36">
        <v>106</v>
      </c>
      <c r="J330" s="36">
        <v>159.19999999999999</v>
      </c>
      <c r="K330" s="36">
        <v>129.5</v>
      </c>
      <c r="L330" s="36">
        <v>227.5</v>
      </c>
      <c r="M330" s="36">
        <v>198.2</v>
      </c>
      <c r="N330" s="36">
        <v>220.4</v>
      </c>
      <c r="O330" s="36">
        <v>222.4</v>
      </c>
      <c r="P330" s="36">
        <v>259.39999999999998</v>
      </c>
      <c r="Q330" s="36">
        <v>298.5</v>
      </c>
      <c r="R330" s="36">
        <v>279.60000000000002</v>
      </c>
      <c r="S330" s="36">
        <v>250.4</v>
      </c>
      <c r="T330" s="36">
        <v>321.89999999999998</v>
      </c>
      <c r="U330" s="36">
        <v>331.5</v>
      </c>
      <c r="V330" s="36">
        <v>325.39999999999998</v>
      </c>
      <c r="W330" s="36">
        <v>359.3</v>
      </c>
      <c r="X330" s="36">
        <v>268.5</v>
      </c>
      <c r="Y330" s="36">
        <v>377.3</v>
      </c>
      <c r="Z330" s="36">
        <v>217.7</v>
      </c>
      <c r="AA330" s="36">
        <v>381.5</v>
      </c>
      <c r="AB330" s="36">
        <v>339.3</v>
      </c>
      <c r="AC330" s="36">
        <v>343.5</v>
      </c>
      <c r="AD330" s="36">
        <v>427.5</v>
      </c>
      <c r="AE330" s="56">
        <v>310.5</v>
      </c>
      <c r="AF330" s="51">
        <v>265.02077333333335</v>
      </c>
    </row>
    <row r="331" spans="1:32" x14ac:dyDescent="0.25">
      <c r="A331" s="2" t="s">
        <v>29</v>
      </c>
      <c r="B331" s="24" t="str">
        <f>VLOOKUP(Prod_Area_data[[#This Row],[or_product]],Ref_products[],2,FALSE)</f>
        <v>Rapeseed</v>
      </c>
      <c r="C331" s="24" t="str">
        <f>VLOOKUP(Prod_Area_data[[#This Row],[MS]],Ref_MS[],2,FALSE)</f>
        <v>United Kingdom</v>
      </c>
      <c r="D331" s="28" t="s">
        <v>95</v>
      </c>
      <c r="E331" s="28" t="s">
        <v>159</v>
      </c>
      <c r="F331" s="28" t="s">
        <v>60</v>
      </c>
      <c r="G331" s="36">
        <f t="shared" si="16"/>
        <v>359.68666666666655</v>
      </c>
      <c r="H331" s="36">
        <v>1129</v>
      </c>
      <c r="I331" s="36">
        <v>1157.2</v>
      </c>
      <c r="J331" s="36">
        <v>1467.7</v>
      </c>
      <c r="K331" s="36">
        <v>1548</v>
      </c>
      <c r="L331" s="36">
        <v>1608.8</v>
      </c>
      <c r="M331" s="36">
        <v>1897.7</v>
      </c>
      <c r="N331" s="36">
        <v>1890.1</v>
      </c>
      <c r="O331" s="36">
        <v>2108.1</v>
      </c>
      <c r="P331" s="36">
        <v>1973.2</v>
      </c>
      <c r="Q331" s="36">
        <v>1912</v>
      </c>
      <c r="R331" s="36">
        <v>2230</v>
      </c>
      <c r="S331" s="36">
        <v>2758</v>
      </c>
      <c r="T331" s="36">
        <v>2557</v>
      </c>
      <c r="U331" s="36">
        <v>2128</v>
      </c>
      <c r="V331" s="36">
        <v>2460</v>
      </c>
      <c r="W331" s="36">
        <v>2542</v>
      </c>
      <c r="X331" s="36">
        <v>1775</v>
      </c>
      <c r="Y331" s="36">
        <v>2167</v>
      </c>
      <c r="Z331" s="36">
        <v>2012</v>
      </c>
      <c r="AA331" s="36">
        <v>1751.8</v>
      </c>
      <c r="AB331" s="36">
        <v>1079.06</v>
      </c>
      <c r="AC331" s="36">
        <v>0</v>
      </c>
      <c r="AD331" s="36">
        <v>0</v>
      </c>
      <c r="AE331" s="56">
        <v>0</v>
      </c>
      <c r="AF331" s="51">
        <v>0</v>
      </c>
    </row>
    <row r="332" spans="1:32" x14ac:dyDescent="0.25">
      <c r="A332" s="2" t="s">
        <v>29</v>
      </c>
      <c r="B332" s="24" t="str">
        <f>VLOOKUP(Prod_Area_data[[#This Row],[or_product]],Ref_products[],2,FALSE)</f>
        <v>Sunflower seed</v>
      </c>
      <c r="C332" s="24" t="str">
        <f>VLOOKUP(Prod_Area_data[[#This Row],[MS]],Ref_MS[],2,FALSE)</f>
        <v>EU-27</v>
      </c>
      <c r="D332" s="28" t="s">
        <v>96</v>
      </c>
      <c r="E332" s="28" t="s">
        <v>114</v>
      </c>
      <c r="F332" s="28" t="s">
        <v>115</v>
      </c>
      <c r="G332" s="36">
        <f t="shared" si="16"/>
        <v>9910.1266666666652</v>
      </c>
      <c r="H332" s="36">
        <v>5425.28</v>
      </c>
      <c r="I332" s="36">
        <v>5094.3200000000015</v>
      </c>
      <c r="J332" s="36">
        <v>5436.71</v>
      </c>
      <c r="K332" s="36">
        <v>6420.5400000000009</v>
      </c>
      <c r="L332" s="36">
        <v>6907.3899999999994</v>
      </c>
      <c r="M332" s="36">
        <v>6084.3499999999995</v>
      </c>
      <c r="N332" s="36">
        <v>6893.2</v>
      </c>
      <c r="O332" s="36">
        <v>4876.4000000000005</v>
      </c>
      <c r="P332" s="36">
        <v>7218.5999999999995</v>
      </c>
      <c r="Q332" s="36">
        <v>7043.7300000000005</v>
      </c>
      <c r="R332" s="36">
        <v>6974.57</v>
      </c>
      <c r="S332" s="36">
        <v>8558.7199999999993</v>
      </c>
      <c r="T332" s="36">
        <v>7198.54</v>
      </c>
      <c r="U332" s="36">
        <v>9266.91</v>
      </c>
      <c r="V332" s="36">
        <v>9299.3100000000013</v>
      </c>
      <c r="W332" s="36">
        <v>7883.6699999999992</v>
      </c>
      <c r="X332" s="36">
        <v>8728.59</v>
      </c>
      <c r="Y332" s="36">
        <v>10402.91</v>
      </c>
      <c r="Z332" s="36">
        <v>9972.510000000002</v>
      </c>
      <c r="AA332" s="36">
        <v>10244.16</v>
      </c>
      <c r="AB332" s="36">
        <v>9001.2300000000014</v>
      </c>
      <c r="AC332" s="36">
        <v>10364.869999999999</v>
      </c>
      <c r="AD332" s="36">
        <v>9301.6800000000021</v>
      </c>
      <c r="AE332" s="56">
        <v>10184.539999999999</v>
      </c>
      <c r="AF332" s="51">
        <v>10687.841515111428</v>
      </c>
    </row>
    <row r="333" spans="1:32" x14ac:dyDescent="0.25">
      <c r="A333" s="2" t="s">
        <v>29</v>
      </c>
      <c r="B333" s="24" t="str">
        <f>VLOOKUP(Prod_Area_data[[#This Row],[or_product]],Ref_products[],2,FALSE)</f>
        <v>Sunflower seed</v>
      </c>
      <c r="C333" s="24" t="str">
        <f>VLOOKUP(Prod_Area_data[[#This Row],[MS]],Ref_MS[],2,FALSE)</f>
        <v>EU-28</v>
      </c>
      <c r="D333" s="28" t="s">
        <v>96</v>
      </c>
      <c r="E333" s="28" t="s">
        <v>34</v>
      </c>
      <c r="F333" s="28" t="s">
        <v>35</v>
      </c>
      <c r="G333" s="36"/>
      <c r="H333" s="36">
        <f>H332+H361</f>
        <v>5429.28</v>
      </c>
      <c r="I333" s="36">
        <f t="shared" ref="I333:AA333" si="17">I332+I361</f>
        <v>5095.3200000000015</v>
      </c>
      <c r="J333" s="36">
        <f t="shared" si="17"/>
        <v>5438.71</v>
      </c>
      <c r="K333" s="36">
        <f t="shared" si="17"/>
        <v>6420.5400000000009</v>
      </c>
      <c r="L333" s="36">
        <f t="shared" si="17"/>
        <v>6909.3899999999994</v>
      </c>
      <c r="M333" s="36">
        <f t="shared" si="17"/>
        <v>6086.3499999999995</v>
      </c>
      <c r="N333" s="36">
        <f t="shared" si="17"/>
        <v>6893.2</v>
      </c>
      <c r="O333" s="36">
        <f t="shared" si="17"/>
        <v>4876.4000000000005</v>
      </c>
      <c r="P333" s="36">
        <f t="shared" si="17"/>
        <v>7218.5999999999995</v>
      </c>
      <c r="Q333" s="36">
        <f t="shared" si="17"/>
        <v>7043.7300000000005</v>
      </c>
      <c r="R333" s="36">
        <f t="shared" si="17"/>
        <v>6974.57</v>
      </c>
      <c r="S333" s="36">
        <f t="shared" si="17"/>
        <v>8558.7199999999993</v>
      </c>
      <c r="T333" s="36">
        <f t="shared" si="17"/>
        <v>7198.54</v>
      </c>
      <c r="U333" s="36">
        <f t="shared" si="17"/>
        <v>9266.91</v>
      </c>
      <c r="V333" s="36">
        <f t="shared" si="17"/>
        <v>9299.3100000000013</v>
      </c>
      <c r="W333" s="36">
        <f t="shared" si="17"/>
        <v>7883.6699999999992</v>
      </c>
      <c r="X333" s="36">
        <f t="shared" si="17"/>
        <v>8728.59</v>
      </c>
      <c r="Y333" s="36">
        <f t="shared" si="17"/>
        <v>10402.91</v>
      </c>
      <c r="Z333" s="36">
        <f t="shared" si="17"/>
        <v>9972.510000000002</v>
      </c>
      <c r="AA333" s="36">
        <f t="shared" si="17"/>
        <v>10244.16</v>
      </c>
      <c r="AB333" s="36"/>
      <c r="AC333" s="51"/>
      <c r="AD333" s="54"/>
      <c r="AE333" s="56"/>
      <c r="AF333" s="51"/>
    </row>
    <row r="334" spans="1:32" x14ac:dyDescent="0.25">
      <c r="A334" s="2" t="s">
        <v>29</v>
      </c>
      <c r="B334" s="24" t="str">
        <f>VLOOKUP(Prod_Area_data[[#This Row],[or_product]],Ref_products[],2,FALSE)</f>
        <v>Sunflower seed</v>
      </c>
      <c r="C334" s="24" t="str">
        <f>VLOOKUP(Prod_Area_data[[#This Row],[MS]],Ref_MS[],2,FALSE)</f>
        <v>Belgium</v>
      </c>
      <c r="D334" s="28" t="s">
        <v>96</v>
      </c>
      <c r="E334" s="28" t="s">
        <v>131</v>
      </c>
      <c r="F334" s="28" t="s">
        <v>36</v>
      </c>
      <c r="G334" s="36">
        <f t="shared" si="16"/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56">
        <v>0</v>
      </c>
      <c r="AF334" s="51">
        <v>0</v>
      </c>
    </row>
    <row r="335" spans="1:32" x14ac:dyDescent="0.25">
      <c r="A335" s="2" t="s">
        <v>29</v>
      </c>
      <c r="B335" s="24" t="str">
        <f>VLOOKUP(Prod_Area_data[[#This Row],[or_product]],Ref_products[],2,FALSE)</f>
        <v>Sunflower seed</v>
      </c>
      <c r="C335" s="24" t="str">
        <f>VLOOKUP(Prod_Area_data[[#This Row],[MS]],Ref_MS[],2,FALSE)</f>
        <v>Bulgaria</v>
      </c>
      <c r="D335" s="28" t="s">
        <v>96</v>
      </c>
      <c r="E335" s="28" t="s">
        <v>132</v>
      </c>
      <c r="F335" s="28" t="s">
        <v>37</v>
      </c>
      <c r="G335" s="36">
        <f t="shared" si="16"/>
        <v>1874.4800000000002</v>
      </c>
      <c r="H335" s="36">
        <v>598.9</v>
      </c>
      <c r="I335" s="36">
        <v>405.1</v>
      </c>
      <c r="J335" s="36">
        <v>645.4</v>
      </c>
      <c r="K335" s="36">
        <v>788.8</v>
      </c>
      <c r="L335" s="36">
        <v>1078.8</v>
      </c>
      <c r="M335" s="36">
        <v>934.9</v>
      </c>
      <c r="N335" s="36">
        <v>1196.5999999999999</v>
      </c>
      <c r="O335" s="36">
        <v>564.4</v>
      </c>
      <c r="P335" s="36">
        <v>1300.7</v>
      </c>
      <c r="Q335" s="36">
        <v>1318</v>
      </c>
      <c r="R335" s="36">
        <v>1536.32</v>
      </c>
      <c r="S335" s="36">
        <v>1439.7</v>
      </c>
      <c r="T335" s="36">
        <v>1387.8</v>
      </c>
      <c r="U335" s="36">
        <v>1974.43</v>
      </c>
      <c r="V335" s="36">
        <v>2010.67</v>
      </c>
      <c r="W335" s="36">
        <v>1699.23</v>
      </c>
      <c r="X335" s="36">
        <v>1837.68</v>
      </c>
      <c r="Y335" s="36">
        <v>2056.9899999999998</v>
      </c>
      <c r="Z335" s="36">
        <v>1927.04</v>
      </c>
      <c r="AA335" s="36">
        <v>1914.07</v>
      </c>
      <c r="AB335" s="36">
        <v>1720.3</v>
      </c>
      <c r="AC335" s="36">
        <v>1989.07</v>
      </c>
      <c r="AD335" s="36">
        <v>2117.3200000000002</v>
      </c>
      <c r="AE335" s="56">
        <v>1623</v>
      </c>
      <c r="AF335" s="51">
        <v>2037.6238999999971</v>
      </c>
    </row>
    <row r="336" spans="1:32" x14ac:dyDescent="0.25">
      <c r="A336" s="2" t="s">
        <v>29</v>
      </c>
      <c r="B336" s="24" t="str">
        <f>VLOOKUP(Prod_Area_data[[#This Row],[or_product]],Ref_products[],2,FALSE)</f>
        <v>Sunflower seed</v>
      </c>
      <c r="C336" s="24" t="str">
        <f>VLOOKUP(Prod_Area_data[[#This Row],[MS]],Ref_MS[],2,FALSE)</f>
        <v>Czechia</v>
      </c>
      <c r="D336" s="28" t="s">
        <v>96</v>
      </c>
      <c r="E336" s="28" t="s">
        <v>133</v>
      </c>
      <c r="F336" s="28" t="s">
        <v>124</v>
      </c>
      <c r="G336" s="36">
        <f t="shared" si="16"/>
        <v>43.943333333333328</v>
      </c>
      <c r="H336" s="36">
        <v>65.400000000000006</v>
      </c>
      <c r="I336" s="36">
        <v>56.7</v>
      </c>
      <c r="J336" s="36">
        <v>54.6</v>
      </c>
      <c r="K336" s="36">
        <v>114.5</v>
      </c>
      <c r="L336" s="36">
        <v>84.9</v>
      </c>
      <c r="M336" s="36">
        <v>94.8</v>
      </c>
      <c r="N336" s="36">
        <v>101</v>
      </c>
      <c r="O336" s="36">
        <v>52</v>
      </c>
      <c r="P336" s="36">
        <v>60.9</v>
      </c>
      <c r="Q336" s="36">
        <v>61</v>
      </c>
      <c r="R336" s="36">
        <v>57.36</v>
      </c>
      <c r="S336" s="36">
        <v>70.900000000000006</v>
      </c>
      <c r="T336" s="36">
        <v>56.94</v>
      </c>
      <c r="U336" s="36">
        <v>46.8</v>
      </c>
      <c r="V336" s="36">
        <v>42.31</v>
      </c>
      <c r="W336" s="36">
        <v>31.62</v>
      </c>
      <c r="X336" s="36">
        <v>44.63</v>
      </c>
      <c r="Y336" s="36">
        <v>53.16</v>
      </c>
      <c r="Z336" s="36">
        <v>47.59</v>
      </c>
      <c r="AA336" s="36">
        <v>28.81</v>
      </c>
      <c r="AB336" s="36">
        <v>29.1</v>
      </c>
      <c r="AC336" s="36">
        <v>52.12</v>
      </c>
      <c r="AD336" s="36">
        <v>59.69</v>
      </c>
      <c r="AE336" s="56">
        <v>50.61</v>
      </c>
      <c r="AF336" s="51">
        <v>48.63768000000006</v>
      </c>
    </row>
    <row r="337" spans="1:32" x14ac:dyDescent="0.25">
      <c r="A337" s="2" t="s">
        <v>29</v>
      </c>
      <c r="B337" s="24" t="str">
        <f>VLOOKUP(Prod_Area_data[[#This Row],[or_product]],Ref_products[],2,FALSE)</f>
        <v>Sunflower seed</v>
      </c>
      <c r="C337" s="24" t="str">
        <f>VLOOKUP(Prod_Area_data[[#This Row],[MS]],Ref_MS[],2,FALSE)</f>
        <v>Denmark</v>
      </c>
      <c r="D337" s="28" t="s">
        <v>96</v>
      </c>
      <c r="E337" s="28" t="s">
        <v>134</v>
      </c>
      <c r="F337" s="28" t="s">
        <v>39</v>
      </c>
      <c r="G337" s="36">
        <f t="shared" si="16"/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56">
        <v>0</v>
      </c>
      <c r="AF337" s="51">
        <v>0</v>
      </c>
    </row>
    <row r="338" spans="1:32" x14ac:dyDescent="0.25">
      <c r="A338" s="2" t="s">
        <v>29</v>
      </c>
      <c r="B338" s="24" t="str">
        <f>VLOOKUP(Prod_Area_data[[#This Row],[or_product]],Ref_products[],2,FALSE)</f>
        <v>Sunflower seed</v>
      </c>
      <c r="C338" s="24" t="str">
        <f>VLOOKUP(Prod_Area_data[[#This Row],[MS]],Ref_MS[],2,FALSE)</f>
        <v>Germany</v>
      </c>
      <c r="D338" s="28" t="s">
        <v>96</v>
      </c>
      <c r="E338" s="28" t="s">
        <v>135</v>
      </c>
      <c r="F338" s="28" t="s">
        <v>40</v>
      </c>
      <c r="G338" s="36">
        <f t="shared" si="16"/>
        <v>106.3</v>
      </c>
      <c r="H338" s="36">
        <v>63.9</v>
      </c>
      <c r="I338" s="36">
        <v>54.4</v>
      </c>
      <c r="J338" s="36">
        <v>51.8</v>
      </c>
      <c r="K338" s="36">
        <v>73.400000000000006</v>
      </c>
      <c r="L338" s="36">
        <v>69.7</v>
      </c>
      <c r="M338" s="36">
        <v>67.099999999999994</v>
      </c>
      <c r="N338" s="36">
        <v>61.9</v>
      </c>
      <c r="O338" s="36">
        <v>50.9</v>
      </c>
      <c r="P338" s="36">
        <v>48.9</v>
      </c>
      <c r="Q338" s="36">
        <v>56.9</v>
      </c>
      <c r="R338" s="36">
        <v>47.24</v>
      </c>
      <c r="S338" s="36">
        <v>53.2</v>
      </c>
      <c r="T338" s="36">
        <v>62.8</v>
      </c>
      <c r="U338" s="36">
        <v>46.1</v>
      </c>
      <c r="V338" s="36">
        <v>46</v>
      </c>
      <c r="W338" s="36">
        <v>35.299999999999997</v>
      </c>
      <c r="X338" s="36">
        <v>35.700000000000003</v>
      </c>
      <c r="Y338" s="36">
        <v>39.6</v>
      </c>
      <c r="Z338" s="36">
        <v>35.5</v>
      </c>
      <c r="AA338" s="36">
        <v>46</v>
      </c>
      <c r="AB338" s="36">
        <v>58</v>
      </c>
      <c r="AC338" s="36">
        <v>99.7</v>
      </c>
      <c r="AD338" s="36">
        <v>161.19999999999999</v>
      </c>
      <c r="AE338" s="56">
        <v>165</v>
      </c>
      <c r="AF338" s="51">
        <v>146.54719999999907</v>
      </c>
    </row>
    <row r="339" spans="1:32" x14ac:dyDescent="0.25">
      <c r="A339" s="2" t="s">
        <v>29</v>
      </c>
      <c r="B339" s="24" t="str">
        <f>VLOOKUP(Prod_Area_data[[#This Row],[or_product]],Ref_products[],2,FALSE)</f>
        <v>Sunflower seed</v>
      </c>
      <c r="C339" s="24" t="str">
        <f>VLOOKUP(Prod_Area_data[[#This Row],[MS]],Ref_MS[],2,FALSE)</f>
        <v>Estonia</v>
      </c>
      <c r="D339" s="28" t="s">
        <v>96</v>
      </c>
      <c r="E339" s="28" t="s">
        <v>136</v>
      </c>
      <c r="F339" s="28" t="s">
        <v>41</v>
      </c>
      <c r="G339" s="36">
        <f t="shared" si="16"/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56">
        <v>0</v>
      </c>
      <c r="AF339" s="51">
        <v>0</v>
      </c>
    </row>
    <row r="340" spans="1:32" x14ac:dyDescent="0.25">
      <c r="A340" s="2" t="s">
        <v>29</v>
      </c>
      <c r="B340" s="24" t="str">
        <f>VLOOKUP(Prod_Area_data[[#This Row],[or_product]],Ref_products[],2,FALSE)</f>
        <v>Sunflower seed</v>
      </c>
      <c r="C340" s="24" t="str">
        <f>VLOOKUP(Prod_Area_data[[#This Row],[MS]],Ref_MS[],2,FALSE)</f>
        <v>Ireland</v>
      </c>
      <c r="D340" s="28" t="s">
        <v>96</v>
      </c>
      <c r="E340" s="28" t="s">
        <v>137</v>
      </c>
      <c r="F340" s="28" t="s">
        <v>42</v>
      </c>
      <c r="G340" s="36">
        <f t="shared" si="16"/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56">
        <v>0</v>
      </c>
      <c r="AF340" s="51">
        <v>0</v>
      </c>
    </row>
    <row r="341" spans="1:32" x14ac:dyDescent="0.25">
      <c r="A341" s="2" t="s">
        <v>29</v>
      </c>
      <c r="B341" s="24" t="str">
        <f>VLOOKUP(Prod_Area_data[[#This Row],[or_product]],Ref_products[],2,FALSE)</f>
        <v>Sunflower seed</v>
      </c>
      <c r="C341" s="24" t="str">
        <f>VLOOKUP(Prod_Area_data[[#This Row],[MS]],Ref_MS[],2,FALSE)</f>
        <v>Greece</v>
      </c>
      <c r="D341" s="28" t="s">
        <v>96</v>
      </c>
      <c r="E341" s="28" t="s">
        <v>138</v>
      </c>
      <c r="F341" s="28" t="s">
        <v>43</v>
      </c>
      <c r="G341" s="36">
        <f t="shared" si="16"/>
        <v>234.35</v>
      </c>
      <c r="H341" s="36">
        <v>23.85</v>
      </c>
      <c r="I341" s="36">
        <v>18.84</v>
      </c>
      <c r="J341" s="36">
        <v>22.85</v>
      </c>
      <c r="K341" s="36">
        <v>21.45</v>
      </c>
      <c r="L341" s="36">
        <v>16.11</v>
      </c>
      <c r="M341" s="36">
        <v>13.91</v>
      </c>
      <c r="N341" s="36">
        <v>12.46</v>
      </c>
      <c r="O341" s="36">
        <v>16.88</v>
      </c>
      <c r="P341" s="36">
        <v>15.29</v>
      </c>
      <c r="Q341" s="36">
        <v>44.12</v>
      </c>
      <c r="R341" s="36">
        <v>115.13</v>
      </c>
      <c r="S341" s="36">
        <v>208.08</v>
      </c>
      <c r="T341" s="36">
        <v>220.17</v>
      </c>
      <c r="U341" s="36">
        <v>278.35000000000002</v>
      </c>
      <c r="V341" s="36">
        <v>248.98</v>
      </c>
      <c r="W341" s="36">
        <v>235.97</v>
      </c>
      <c r="X341" s="36">
        <v>242.58</v>
      </c>
      <c r="Y341" s="36">
        <v>220.08</v>
      </c>
      <c r="Z341" s="36">
        <v>231.02</v>
      </c>
      <c r="AA341" s="36">
        <v>298.95999999999998</v>
      </c>
      <c r="AB341" s="36">
        <v>244.7</v>
      </c>
      <c r="AC341" s="36">
        <v>229.76</v>
      </c>
      <c r="AD341" s="36">
        <v>228.59</v>
      </c>
      <c r="AE341" s="56">
        <v>180.44</v>
      </c>
      <c r="AF341" s="51">
        <v>222.48160000000055</v>
      </c>
    </row>
    <row r="342" spans="1:32" x14ac:dyDescent="0.25">
      <c r="A342" s="2" t="s">
        <v>29</v>
      </c>
      <c r="B342" s="24" t="str">
        <f>VLOOKUP(Prod_Area_data[[#This Row],[or_product]],Ref_products[],2,FALSE)</f>
        <v>Sunflower seed</v>
      </c>
      <c r="C342" s="24" t="str">
        <f>VLOOKUP(Prod_Area_data[[#This Row],[MS]],Ref_MS[],2,FALSE)</f>
        <v>Spain</v>
      </c>
      <c r="D342" s="28" t="s">
        <v>96</v>
      </c>
      <c r="E342" s="28" t="s">
        <v>139</v>
      </c>
      <c r="F342" s="28" t="s">
        <v>44</v>
      </c>
      <c r="G342" s="36">
        <f t="shared" si="16"/>
        <v>825.70666666666682</v>
      </c>
      <c r="H342" s="36">
        <v>919</v>
      </c>
      <c r="I342" s="36">
        <v>871</v>
      </c>
      <c r="J342" s="36">
        <v>771.1</v>
      </c>
      <c r="K342" s="36">
        <v>762.5</v>
      </c>
      <c r="L342" s="36">
        <v>820.9</v>
      </c>
      <c r="M342" s="36">
        <v>360.9</v>
      </c>
      <c r="N342" s="36">
        <v>662.1</v>
      </c>
      <c r="O342" s="36">
        <v>733.2</v>
      </c>
      <c r="P342" s="36">
        <v>872.7</v>
      </c>
      <c r="Q342" s="36">
        <v>869.5</v>
      </c>
      <c r="R342" s="36">
        <v>846.65</v>
      </c>
      <c r="S342" s="36">
        <v>1090.17</v>
      </c>
      <c r="T342" s="36">
        <v>642.02</v>
      </c>
      <c r="U342" s="36">
        <v>1038.07</v>
      </c>
      <c r="V342" s="36">
        <v>952.99</v>
      </c>
      <c r="W342" s="36">
        <v>769.2</v>
      </c>
      <c r="X342" s="36">
        <v>772.18</v>
      </c>
      <c r="Y342" s="36">
        <v>841.74</v>
      </c>
      <c r="Z342" s="36">
        <v>950.35</v>
      </c>
      <c r="AA342" s="36">
        <v>773.79</v>
      </c>
      <c r="AB342" s="36">
        <v>883.09</v>
      </c>
      <c r="AC342" s="36">
        <v>760</v>
      </c>
      <c r="AD342" s="36">
        <v>820.24</v>
      </c>
      <c r="AE342" s="56">
        <v>897.14</v>
      </c>
      <c r="AF342" s="51">
        <v>868.09119999999996</v>
      </c>
    </row>
    <row r="343" spans="1:32" x14ac:dyDescent="0.25">
      <c r="A343" s="2" t="s">
        <v>29</v>
      </c>
      <c r="B343" s="24" t="str">
        <f>VLOOKUP(Prod_Area_data[[#This Row],[or_product]],Ref_products[],2,FALSE)</f>
        <v>Sunflower seed</v>
      </c>
      <c r="C343" s="24" t="str">
        <f>VLOOKUP(Prod_Area_data[[#This Row],[MS]],Ref_MS[],2,FALSE)</f>
        <v>France</v>
      </c>
      <c r="D343" s="28" t="s">
        <v>96</v>
      </c>
      <c r="E343" s="28" t="s">
        <v>141</v>
      </c>
      <c r="F343" s="28" t="s">
        <v>9</v>
      </c>
      <c r="G343" s="36">
        <f t="shared" si="16"/>
        <v>1773.1533333333334</v>
      </c>
      <c r="H343" s="36">
        <v>1833.1</v>
      </c>
      <c r="I343" s="36">
        <v>1584</v>
      </c>
      <c r="J343" s="36">
        <v>1496.7</v>
      </c>
      <c r="K343" s="36">
        <v>1511.7</v>
      </c>
      <c r="L343" s="36">
        <v>1457.2</v>
      </c>
      <c r="M343" s="36">
        <v>1510.5</v>
      </c>
      <c r="N343" s="36">
        <v>1439.7</v>
      </c>
      <c r="O343" s="36">
        <v>1307.9000000000001</v>
      </c>
      <c r="P343" s="36">
        <v>1608</v>
      </c>
      <c r="Q343" s="36">
        <v>1703.9</v>
      </c>
      <c r="R343" s="36">
        <v>1635.59</v>
      </c>
      <c r="S343" s="36">
        <v>1880.7</v>
      </c>
      <c r="T343" s="36">
        <v>1572.95</v>
      </c>
      <c r="U343" s="36">
        <v>1577.69</v>
      </c>
      <c r="V343" s="36">
        <v>1584.19</v>
      </c>
      <c r="W343" s="36">
        <v>1186.9100000000001</v>
      </c>
      <c r="X343" s="36">
        <v>1172.4100000000001</v>
      </c>
      <c r="Y343" s="36">
        <v>1598.94</v>
      </c>
      <c r="Z343" s="36">
        <v>1239.08</v>
      </c>
      <c r="AA343" s="36">
        <v>1298.1400000000001</v>
      </c>
      <c r="AB343" s="36">
        <v>1608.19</v>
      </c>
      <c r="AC343" s="36">
        <v>1912.89</v>
      </c>
      <c r="AD343" s="36">
        <v>1798.38</v>
      </c>
      <c r="AE343" s="56">
        <v>2148.66</v>
      </c>
      <c r="AF343" s="51">
        <v>1938.4015600000016</v>
      </c>
    </row>
    <row r="344" spans="1:32" x14ac:dyDescent="0.25">
      <c r="A344" s="2" t="s">
        <v>29</v>
      </c>
      <c r="B344" s="24" t="str">
        <f>VLOOKUP(Prod_Area_data[[#This Row],[or_product]],Ref_products[],2,FALSE)</f>
        <v>Sunflower seed</v>
      </c>
      <c r="C344" s="24" t="str">
        <f>VLOOKUP(Prod_Area_data[[#This Row],[MS]],Ref_MS[],2,FALSE)</f>
        <v>Croatia</v>
      </c>
      <c r="D344" s="28" t="s">
        <v>96</v>
      </c>
      <c r="E344" s="28" t="s">
        <v>142</v>
      </c>
      <c r="F344" s="28" t="s">
        <v>33</v>
      </c>
      <c r="G344" s="36">
        <f t="shared" si="16"/>
        <v>132.41666666666666</v>
      </c>
      <c r="H344" s="36">
        <v>53.96</v>
      </c>
      <c r="I344" s="36">
        <v>42.99</v>
      </c>
      <c r="J344" s="36">
        <v>62.97</v>
      </c>
      <c r="K344" s="36">
        <v>69.25</v>
      </c>
      <c r="L344" s="36">
        <v>68.97</v>
      </c>
      <c r="M344" s="36">
        <v>78.010000000000005</v>
      </c>
      <c r="N344" s="36">
        <v>81.61</v>
      </c>
      <c r="O344" s="36">
        <v>54.3</v>
      </c>
      <c r="P344" s="36">
        <v>119.87</v>
      </c>
      <c r="Q344" s="36">
        <v>82.1</v>
      </c>
      <c r="R344" s="36">
        <v>61.79</v>
      </c>
      <c r="S344" s="36">
        <v>84.96</v>
      </c>
      <c r="T344" s="36">
        <v>90.02</v>
      </c>
      <c r="U344" s="36">
        <v>130.58000000000001</v>
      </c>
      <c r="V344" s="36">
        <v>99.49</v>
      </c>
      <c r="W344" s="36">
        <v>94.08</v>
      </c>
      <c r="X344" s="36">
        <v>110.57</v>
      </c>
      <c r="Y344" s="36">
        <v>115.88</v>
      </c>
      <c r="Z344" s="36">
        <v>110.79</v>
      </c>
      <c r="AA344" s="36">
        <v>106.56</v>
      </c>
      <c r="AB344" s="36">
        <v>120.02</v>
      </c>
      <c r="AC344" s="36">
        <v>124.36</v>
      </c>
      <c r="AD344" s="36">
        <v>152.87</v>
      </c>
      <c r="AE344" s="56">
        <v>177</v>
      </c>
      <c r="AF344" s="51">
        <v>159.37808000000032</v>
      </c>
    </row>
    <row r="345" spans="1:32" x14ac:dyDescent="0.25">
      <c r="A345" s="2" t="s">
        <v>29</v>
      </c>
      <c r="B345" s="24" t="str">
        <f>VLOOKUP(Prod_Area_data[[#This Row],[or_product]],Ref_products[],2,FALSE)</f>
        <v>Sunflower seed</v>
      </c>
      <c r="C345" s="24" t="str">
        <f>VLOOKUP(Prod_Area_data[[#This Row],[MS]],Ref_MS[],2,FALSE)</f>
        <v>Italy</v>
      </c>
      <c r="D345" s="28" t="s">
        <v>96</v>
      </c>
      <c r="E345" s="28" t="s">
        <v>143</v>
      </c>
      <c r="F345" s="28" t="s">
        <v>45</v>
      </c>
      <c r="G345" s="36">
        <f t="shared" si="16"/>
        <v>290.45666666666665</v>
      </c>
      <c r="H345" s="36">
        <v>460.7</v>
      </c>
      <c r="I345" s="36">
        <v>411.4</v>
      </c>
      <c r="J345" s="36">
        <v>354.2</v>
      </c>
      <c r="K345" s="36">
        <v>237.4</v>
      </c>
      <c r="L345" s="36">
        <v>274</v>
      </c>
      <c r="M345" s="36">
        <v>289.39999999999998</v>
      </c>
      <c r="N345" s="36">
        <v>308</v>
      </c>
      <c r="O345" s="36">
        <v>277.39999999999998</v>
      </c>
      <c r="P345" s="36">
        <v>261.3</v>
      </c>
      <c r="Q345" s="36">
        <v>280.2</v>
      </c>
      <c r="R345" s="36">
        <v>212.9</v>
      </c>
      <c r="S345" s="36">
        <v>274.42</v>
      </c>
      <c r="T345" s="36">
        <v>185.49</v>
      </c>
      <c r="U345" s="36">
        <v>285.23</v>
      </c>
      <c r="V345" s="36">
        <v>250.38</v>
      </c>
      <c r="W345" s="36">
        <v>248.74</v>
      </c>
      <c r="X345" s="36">
        <v>268.33</v>
      </c>
      <c r="Y345" s="36">
        <v>243.67</v>
      </c>
      <c r="Z345" s="36">
        <v>248.85</v>
      </c>
      <c r="AA345" s="36">
        <v>292.83999999999997</v>
      </c>
      <c r="AB345" s="36">
        <v>297.95</v>
      </c>
      <c r="AC345" s="36">
        <v>280.58</v>
      </c>
      <c r="AD345" s="36">
        <v>264.31</v>
      </c>
      <c r="AE345" s="56">
        <v>305.33999999999997</v>
      </c>
      <c r="AF345" s="51">
        <v>279.60971999999958</v>
      </c>
    </row>
    <row r="346" spans="1:32" x14ac:dyDescent="0.25">
      <c r="A346" s="2" t="s">
        <v>29</v>
      </c>
      <c r="B346" s="24" t="str">
        <f>VLOOKUP(Prod_Area_data[[#This Row],[or_product]],Ref_products[],2,FALSE)</f>
        <v>Sunflower seed</v>
      </c>
      <c r="C346" s="24" t="str">
        <f>VLOOKUP(Prod_Area_data[[#This Row],[MS]],Ref_MS[],2,FALSE)</f>
        <v>Cyprus</v>
      </c>
      <c r="D346" s="28" t="s">
        <v>96</v>
      </c>
      <c r="E346" s="28" t="s">
        <v>144</v>
      </c>
      <c r="F346" s="28" t="s">
        <v>46</v>
      </c>
      <c r="G346" s="36">
        <f t="shared" si="16"/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56">
        <v>0</v>
      </c>
      <c r="AF346" s="51">
        <v>0</v>
      </c>
    </row>
    <row r="347" spans="1:32" x14ac:dyDescent="0.25">
      <c r="A347" s="2" t="s">
        <v>29</v>
      </c>
      <c r="B347" s="24" t="str">
        <f>VLOOKUP(Prod_Area_data[[#This Row],[or_product]],Ref_products[],2,FALSE)</f>
        <v>Sunflower seed</v>
      </c>
      <c r="C347" s="24" t="str">
        <f>VLOOKUP(Prod_Area_data[[#This Row],[MS]],Ref_MS[],2,FALSE)</f>
        <v>Latvia</v>
      </c>
      <c r="D347" s="28" t="s">
        <v>96</v>
      </c>
      <c r="E347" s="28" t="s">
        <v>145</v>
      </c>
      <c r="F347" s="28" t="s">
        <v>47</v>
      </c>
      <c r="G347" s="36">
        <f t="shared" si="16"/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56">
        <v>0</v>
      </c>
      <c r="AF347" s="51">
        <v>0</v>
      </c>
    </row>
    <row r="348" spans="1:32" x14ac:dyDescent="0.25">
      <c r="A348" s="2" t="s">
        <v>29</v>
      </c>
      <c r="B348" s="24" t="str">
        <f>VLOOKUP(Prod_Area_data[[#This Row],[or_product]],Ref_products[],2,FALSE)</f>
        <v>Sunflower seed</v>
      </c>
      <c r="C348" s="24" t="str">
        <f>VLOOKUP(Prod_Area_data[[#This Row],[MS]],Ref_MS[],2,FALSE)</f>
        <v>Lithuania</v>
      </c>
      <c r="D348" s="28" t="s">
        <v>96</v>
      </c>
      <c r="E348" s="28" t="s">
        <v>146</v>
      </c>
      <c r="F348" s="28" t="s">
        <v>48</v>
      </c>
      <c r="G348" s="36">
        <f t="shared" si="16"/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56">
        <v>0</v>
      </c>
      <c r="AF348" s="51">
        <v>0</v>
      </c>
    </row>
    <row r="349" spans="1:32" x14ac:dyDescent="0.25">
      <c r="A349" s="2" t="s">
        <v>29</v>
      </c>
      <c r="B349" s="24" t="str">
        <f>VLOOKUP(Prod_Area_data[[#This Row],[or_product]],Ref_products[],2,FALSE)</f>
        <v>Sunflower seed</v>
      </c>
      <c r="C349" s="24" t="str">
        <f>VLOOKUP(Prod_Area_data[[#This Row],[MS]],Ref_MS[],2,FALSE)</f>
        <v>Luxembourg</v>
      </c>
      <c r="D349" s="28" t="s">
        <v>96</v>
      </c>
      <c r="E349" s="28" t="s">
        <v>147</v>
      </c>
      <c r="F349" s="28" t="s">
        <v>49</v>
      </c>
      <c r="G349" s="36">
        <f t="shared" si="16"/>
        <v>0.3066666666666667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0.17</v>
      </c>
      <c r="AC349" s="36">
        <v>0.31</v>
      </c>
      <c r="AD349" s="36">
        <v>0.62</v>
      </c>
      <c r="AE349" s="56">
        <v>0.44</v>
      </c>
      <c r="AF349" s="51">
        <v>0.47811248386500504</v>
      </c>
    </row>
    <row r="350" spans="1:32" x14ac:dyDescent="0.25">
      <c r="A350" s="2" t="s">
        <v>29</v>
      </c>
      <c r="B350" s="24" t="str">
        <f>VLOOKUP(Prod_Area_data[[#This Row],[or_product]],Ref_products[],2,FALSE)</f>
        <v>Sunflower seed</v>
      </c>
      <c r="C350" s="24" t="str">
        <f>VLOOKUP(Prod_Area_data[[#This Row],[MS]],Ref_MS[],2,FALSE)</f>
        <v>Hungary</v>
      </c>
      <c r="D350" s="28" t="s">
        <v>96</v>
      </c>
      <c r="E350" s="28" t="s">
        <v>148</v>
      </c>
      <c r="F350" s="28" t="s">
        <v>50</v>
      </c>
      <c r="G350" s="36">
        <f t="shared" si="16"/>
        <v>1720.8400000000004</v>
      </c>
      <c r="H350" s="36">
        <v>483.6</v>
      </c>
      <c r="I350" s="36">
        <v>632.29999999999995</v>
      </c>
      <c r="J350" s="36">
        <v>776.9</v>
      </c>
      <c r="K350" s="36">
        <v>992</v>
      </c>
      <c r="L350" s="36">
        <v>1186.2</v>
      </c>
      <c r="M350" s="36">
        <v>1107.9000000000001</v>
      </c>
      <c r="N350" s="36">
        <v>1180.7</v>
      </c>
      <c r="O350" s="36">
        <v>1060.5</v>
      </c>
      <c r="P350" s="36">
        <v>1468.1</v>
      </c>
      <c r="Q350" s="36">
        <v>1256.2</v>
      </c>
      <c r="R350" s="36">
        <v>969.72</v>
      </c>
      <c r="S350" s="36">
        <v>1374.78</v>
      </c>
      <c r="T350" s="36">
        <v>1316.55</v>
      </c>
      <c r="U350" s="36">
        <v>1484.37</v>
      </c>
      <c r="V350" s="36">
        <v>1597.25</v>
      </c>
      <c r="W350" s="36">
        <v>1556.98</v>
      </c>
      <c r="X350" s="36">
        <v>1875.41</v>
      </c>
      <c r="Y350" s="36">
        <v>2022.33</v>
      </c>
      <c r="Z350" s="36">
        <v>1830.28</v>
      </c>
      <c r="AA350" s="36">
        <v>1706.85</v>
      </c>
      <c r="AB350" s="36">
        <v>1697.96</v>
      </c>
      <c r="AC350" s="36">
        <v>1757.71</v>
      </c>
      <c r="AD350" s="36">
        <v>1286.2</v>
      </c>
      <c r="AE350" s="56">
        <v>2012.25</v>
      </c>
      <c r="AF350" s="51">
        <v>1991.3651333333346</v>
      </c>
    </row>
    <row r="351" spans="1:32" x14ac:dyDescent="0.25">
      <c r="A351" s="2" t="s">
        <v>29</v>
      </c>
      <c r="B351" s="24" t="str">
        <f>VLOOKUP(Prod_Area_data[[#This Row],[or_product]],Ref_products[],2,FALSE)</f>
        <v>Sunflower seed</v>
      </c>
      <c r="C351" s="24" t="str">
        <f>VLOOKUP(Prod_Area_data[[#This Row],[MS]],Ref_MS[],2,FALSE)</f>
        <v>Malta</v>
      </c>
      <c r="D351" s="28" t="s">
        <v>96</v>
      </c>
      <c r="E351" s="28" t="s">
        <v>149</v>
      </c>
      <c r="F351" s="28" t="s">
        <v>51</v>
      </c>
      <c r="G351" s="36">
        <f t="shared" si="16"/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6">
        <v>0</v>
      </c>
      <c r="AB351" s="36">
        <v>0</v>
      </c>
      <c r="AC351" s="36">
        <v>0</v>
      </c>
      <c r="AD351" s="36">
        <v>0</v>
      </c>
      <c r="AE351" s="56">
        <v>0</v>
      </c>
      <c r="AF351" s="51">
        <v>0</v>
      </c>
    </row>
    <row r="352" spans="1:32" x14ac:dyDescent="0.25">
      <c r="A352" s="2" t="s">
        <v>29</v>
      </c>
      <c r="B352" s="24" t="str">
        <f>VLOOKUP(Prod_Area_data[[#This Row],[or_product]],Ref_products[],2,FALSE)</f>
        <v>Sunflower seed</v>
      </c>
      <c r="C352" s="24" t="str">
        <f>VLOOKUP(Prod_Area_data[[#This Row],[MS]],Ref_MS[],2,FALSE)</f>
        <v>Netherlands</v>
      </c>
      <c r="D352" s="28" t="s">
        <v>96</v>
      </c>
      <c r="E352" s="28" t="s">
        <v>150</v>
      </c>
      <c r="F352" s="28" t="s">
        <v>52</v>
      </c>
      <c r="G352" s="36">
        <f t="shared" si="16"/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  <c r="AA352" s="36">
        <v>0</v>
      </c>
      <c r="AB352" s="36">
        <v>0</v>
      </c>
      <c r="AC352" s="36">
        <v>0</v>
      </c>
      <c r="AD352" s="36">
        <v>0</v>
      </c>
      <c r="AE352" s="56">
        <v>0</v>
      </c>
      <c r="AF352" s="51">
        <v>0</v>
      </c>
    </row>
    <row r="353" spans="1:32" x14ac:dyDescent="0.25">
      <c r="A353" s="2" t="s">
        <v>29</v>
      </c>
      <c r="B353" s="24" t="str">
        <f>VLOOKUP(Prod_Area_data[[#This Row],[or_product]],Ref_products[],2,FALSE)</f>
        <v>Sunflower seed</v>
      </c>
      <c r="C353" s="24" t="str">
        <f>VLOOKUP(Prod_Area_data[[#This Row],[MS]],Ref_MS[],2,FALSE)</f>
        <v>Austria</v>
      </c>
      <c r="D353" s="28" t="s">
        <v>96</v>
      </c>
      <c r="E353" s="28" t="s">
        <v>151</v>
      </c>
      <c r="F353" s="28" t="s">
        <v>53</v>
      </c>
      <c r="G353" s="36">
        <f t="shared" si="16"/>
        <v>61.68</v>
      </c>
      <c r="H353" s="36">
        <v>55</v>
      </c>
      <c r="I353" s="36">
        <v>50.6</v>
      </c>
      <c r="J353" s="36">
        <v>58.5</v>
      </c>
      <c r="K353" s="36">
        <v>71</v>
      </c>
      <c r="L353" s="36">
        <v>77.900000000000006</v>
      </c>
      <c r="M353" s="36">
        <v>80.8</v>
      </c>
      <c r="N353" s="36">
        <v>84.6</v>
      </c>
      <c r="O353" s="36">
        <v>59.5</v>
      </c>
      <c r="P353" s="36">
        <v>79.7</v>
      </c>
      <c r="Q353" s="36">
        <v>71</v>
      </c>
      <c r="R353" s="36">
        <v>66.5</v>
      </c>
      <c r="S353" s="36">
        <v>73.709999999999994</v>
      </c>
      <c r="T353" s="36">
        <v>53.05</v>
      </c>
      <c r="U353" s="36">
        <v>51.29</v>
      </c>
      <c r="V353" s="36">
        <v>57.75</v>
      </c>
      <c r="W353" s="36">
        <v>38.06</v>
      </c>
      <c r="X353" s="36">
        <v>59.92</v>
      </c>
      <c r="Y353" s="36">
        <v>51.38</v>
      </c>
      <c r="Z353" s="36">
        <v>60.3</v>
      </c>
      <c r="AA353" s="36">
        <v>63.84</v>
      </c>
      <c r="AB353" s="36">
        <v>56.18</v>
      </c>
      <c r="AC353" s="36">
        <v>74.400000000000006</v>
      </c>
      <c r="AD353" s="36">
        <v>56.38</v>
      </c>
      <c r="AE353" s="56">
        <v>64.819999999999993</v>
      </c>
      <c r="AF353" s="51">
        <v>69.360199999999608</v>
      </c>
    </row>
    <row r="354" spans="1:32" x14ac:dyDescent="0.25">
      <c r="A354" s="2" t="s">
        <v>29</v>
      </c>
      <c r="B354" s="24" t="str">
        <f>VLOOKUP(Prod_Area_data[[#This Row],[or_product]],Ref_products[],2,FALSE)</f>
        <v>Sunflower seed</v>
      </c>
      <c r="C354" s="24" t="str">
        <f>VLOOKUP(Prod_Area_data[[#This Row],[MS]],Ref_MS[],2,FALSE)</f>
        <v>Poland</v>
      </c>
      <c r="D354" s="28" t="s">
        <v>96</v>
      </c>
      <c r="E354" s="28" t="s">
        <v>152</v>
      </c>
      <c r="F354" s="28" t="s">
        <v>54</v>
      </c>
      <c r="G354" s="36">
        <f t="shared" si="16"/>
        <v>36.916666666666664</v>
      </c>
      <c r="H354" s="36">
        <v>1</v>
      </c>
      <c r="I354" s="36">
        <v>1.1000000000000001</v>
      </c>
      <c r="J354" s="36">
        <v>0.8</v>
      </c>
      <c r="K354" s="36">
        <v>1.3</v>
      </c>
      <c r="L354" s="36">
        <v>4.5</v>
      </c>
      <c r="M354" s="36">
        <v>7.4</v>
      </c>
      <c r="N354" s="36">
        <v>5.4</v>
      </c>
      <c r="O354" s="36">
        <v>5.7</v>
      </c>
      <c r="P354" s="36">
        <v>4.7</v>
      </c>
      <c r="Q354" s="36">
        <v>4.0999999999999996</v>
      </c>
      <c r="R354" s="36">
        <v>4.5</v>
      </c>
      <c r="S354" s="36">
        <v>5.2</v>
      </c>
      <c r="T354" s="36">
        <v>5.7</v>
      </c>
      <c r="U354" s="36">
        <v>4.5999999999999996</v>
      </c>
      <c r="V354" s="36">
        <v>2.33</v>
      </c>
      <c r="W354" s="36">
        <v>2.2000000000000002</v>
      </c>
      <c r="X354" s="36">
        <v>3.5</v>
      </c>
      <c r="Y354" s="36">
        <v>6.23</v>
      </c>
      <c r="Z354" s="36">
        <v>9.66</v>
      </c>
      <c r="AA354" s="36">
        <v>4.1100000000000003</v>
      </c>
      <c r="AB354" s="36">
        <v>15.83</v>
      </c>
      <c r="AC354" s="36">
        <v>34.159999999999997</v>
      </c>
      <c r="AD354" s="36">
        <v>64.69</v>
      </c>
      <c r="AE354" s="56">
        <v>60.76</v>
      </c>
      <c r="AF354" s="51">
        <v>57.844466666665994</v>
      </c>
    </row>
    <row r="355" spans="1:32" x14ac:dyDescent="0.25">
      <c r="A355" s="2" t="s">
        <v>29</v>
      </c>
      <c r="B355" s="24" t="str">
        <f>VLOOKUP(Prod_Area_data[[#This Row],[or_product]],Ref_products[],2,FALSE)</f>
        <v>Sunflower seed</v>
      </c>
      <c r="C355" s="24" t="str">
        <f>VLOOKUP(Prod_Area_data[[#This Row],[MS]],Ref_MS[],2,FALSE)</f>
        <v>Portugal</v>
      </c>
      <c r="D355" s="28" t="s">
        <v>96</v>
      </c>
      <c r="E355" s="28" t="s">
        <v>153</v>
      </c>
      <c r="F355" s="28" t="s">
        <v>21</v>
      </c>
      <c r="G355" s="36">
        <f t="shared" si="16"/>
        <v>10.686666666666667</v>
      </c>
      <c r="H355" s="36">
        <v>28.57</v>
      </c>
      <c r="I355" s="36">
        <v>23.62</v>
      </c>
      <c r="J355" s="36">
        <v>21.14</v>
      </c>
      <c r="K355" s="36">
        <v>18.02</v>
      </c>
      <c r="L355" s="36">
        <v>13.92</v>
      </c>
      <c r="M355" s="36">
        <v>2.4</v>
      </c>
      <c r="N355" s="36">
        <v>4.1100000000000003</v>
      </c>
      <c r="O355" s="36">
        <v>14.1</v>
      </c>
      <c r="P355" s="36">
        <v>16.2</v>
      </c>
      <c r="Q355" s="36">
        <v>11.46</v>
      </c>
      <c r="R355" s="36">
        <v>7.61</v>
      </c>
      <c r="S355" s="36">
        <v>12.57</v>
      </c>
      <c r="T355" s="36">
        <v>9.6199999999999992</v>
      </c>
      <c r="U355" s="36">
        <v>11.57</v>
      </c>
      <c r="V355" s="36">
        <v>16.43</v>
      </c>
      <c r="W355" s="36">
        <v>24.74</v>
      </c>
      <c r="X355" s="36">
        <v>26.24</v>
      </c>
      <c r="Y355" s="36">
        <v>20.81</v>
      </c>
      <c r="Z355" s="36">
        <v>16.95</v>
      </c>
      <c r="AA355" s="36">
        <v>11.97</v>
      </c>
      <c r="AB355" s="36">
        <v>10.130000000000001</v>
      </c>
      <c r="AC355" s="36">
        <v>9.9600000000000009</v>
      </c>
      <c r="AD355" s="36">
        <v>12.72</v>
      </c>
      <c r="AE355" s="56">
        <v>8.9</v>
      </c>
      <c r="AF355" s="51">
        <v>3.8657360189816798</v>
      </c>
    </row>
    <row r="356" spans="1:32" x14ac:dyDescent="0.25">
      <c r="A356" s="2" t="s">
        <v>29</v>
      </c>
      <c r="B356" s="24" t="str">
        <f>VLOOKUP(Prod_Area_data[[#This Row],[or_product]],Ref_products[],2,FALSE)</f>
        <v>Sunflower seed</v>
      </c>
      <c r="C356" s="24" t="str">
        <f>VLOOKUP(Prod_Area_data[[#This Row],[MS]],Ref_MS[],2,FALSE)</f>
        <v>Romania</v>
      </c>
      <c r="D356" s="28" t="s">
        <v>96</v>
      </c>
      <c r="E356" s="28" t="s">
        <v>154</v>
      </c>
      <c r="F356" s="28" t="s">
        <v>55</v>
      </c>
      <c r="G356" s="36">
        <f t="shared" si="16"/>
        <v>2428.6133333333341</v>
      </c>
      <c r="H356" s="36">
        <v>720.87</v>
      </c>
      <c r="I356" s="36">
        <v>823.55</v>
      </c>
      <c r="J356" s="36">
        <v>1002.81</v>
      </c>
      <c r="K356" s="36">
        <v>1506.4</v>
      </c>
      <c r="L356" s="36">
        <v>1557.81</v>
      </c>
      <c r="M356" s="36">
        <v>1340.94</v>
      </c>
      <c r="N356" s="36">
        <v>1526.23</v>
      </c>
      <c r="O356" s="36">
        <v>546.91999999999996</v>
      </c>
      <c r="P356" s="36">
        <v>1169.94</v>
      </c>
      <c r="Q356" s="36">
        <v>1098.05</v>
      </c>
      <c r="R356" s="36">
        <v>1262.93</v>
      </c>
      <c r="S356" s="36">
        <v>1789.33</v>
      </c>
      <c r="T356" s="36">
        <v>1398.2</v>
      </c>
      <c r="U356" s="36">
        <v>2142.09</v>
      </c>
      <c r="V356" s="36">
        <v>2189.31</v>
      </c>
      <c r="W356" s="36">
        <v>1785.77</v>
      </c>
      <c r="X356" s="36">
        <v>2032.34</v>
      </c>
      <c r="Y356" s="36">
        <v>2912.74</v>
      </c>
      <c r="Z356" s="36">
        <v>3062.69</v>
      </c>
      <c r="AA356" s="36">
        <v>3569.15</v>
      </c>
      <c r="AB356" s="36">
        <v>2122.87</v>
      </c>
      <c r="AC356" s="36">
        <v>2843.53</v>
      </c>
      <c r="AD356" s="36">
        <v>2106.5700000000002</v>
      </c>
      <c r="AE356" s="56">
        <v>2319.44</v>
      </c>
      <c r="AF356" s="51">
        <v>2698.0681866666614</v>
      </c>
    </row>
    <row r="357" spans="1:32" x14ac:dyDescent="0.25">
      <c r="A357" s="2" t="s">
        <v>29</v>
      </c>
      <c r="B357" s="24" t="str">
        <f>VLOOKUP(Prod_Area_data[[#This Row],[or_product]],Ref_products[],2,FALSE)</f>
        <v>Sunflower seed</v>
      </c>
      <c r="C357" s="24" t="str">
        <f>VLOOKUP(Prod_Area_data[[#This Row],[MS]],Ref_MS[],2,FALSE)</f>
        <v>Slovenia</v>
      </c>
      <c r="D357" s="28" t="s">
        <v>96</v>
      </c>
      <c r="E357" s="28" t="s">
        <v>155</v>
      </c>
      <c r="F357" s="28" t="s">
        <v>56</v>
      </c>
      <c r="G357" s="36">
        <f t="shared" si="16"/>
        <v>1.1200000000000001</v>
      </c>
      <c r="H357" s="36">
        <v>0.03</v>
      </c>
      <c r="I357" s="36">
        <v>0.02</v>
      </c>
      <c r="J357" s="36">
        <v>0.04</v>
      </c>
      <c r="K357" s="36">
        <v>0.12</v>
      </c>
      <c r="L357" s="36">
        <v>0.08</v>
      </c>
      <c r="M357" s="36">
        <v>0.09</v>
      </c>
      <c r="N357" s="36">
        <v>0.19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0.53</v>
      </c>
      <c r="W357" s="36">
        <v>0.57999999999999996</v>
      </c>
      <c r="X357" s="36">
        <v>0.6</v>
      </c>
      <c r="Y357" s="36">
        <v>0.52</v>
      </c>
      <c r="Z357" s="36">
        <v>0.79</v>
      </c>
      <c r="AA357" s="36">
        <v>0.8</v>
      </c>
      <c r="AB357" s="36">
        <v>1.02</v>
      </c>
      <c r="AC357" s="36">
        <v>1.1399999999999999</v>
      </c>
      <c r="AD357" s="36">
        <v>1.2</v>
      </c>
      <c r="AE357" s="56">
        <v>1.35</v>
      </c>
      <c r="AF357" s="51">
        <v>1.441273275257053</v>
      </c>
    </row>
    <row r="358" spans="1:32" x14ac:dyDescent="0.25">
      <c r="A358" s="2" t="s">
        <v>29</v>
      </c>
      <c r="B358" s="24" t="str">
        <f>VLOOKUP(Prod_Area_data[[#This Row],[or_product]],Ref_products[],2,FALSE)</f>
        <v>Sunflower seed</v>
      </c>
      <c r="C358" s="24" t="str">
        <f>VLOOKUP(Prod_Area_data[[#This Row],[MS]],Ref_MS[],2,FALSE)</f>
        <v>Slovakia</v>
      </c>
      <c r="D358" s="28" t="s">
        <v>96</v>
      </c>
      <c r="E358" s="28" t="s">
        <v>156</v>
      </c>
      <c r="F358" s="28" t="s">
        <v>57</v>
      </c>
      <c r="G358" s="36">
        <f t="shared" si="16"/>
        <v>158.60333333333332</v>
      </c>
      <c r="H358" s="36">
        <v>117.3</v>
      </c>
      <c r="I358" s="36">
        <v>118.6</v>
      </c>
      <c r="J358" s="36">
        <v>116.9</v>
      </c>
      <c r="K358" s="36">
        <v>252.7</v>
      </c>
      <c r="L358" s="36">
        <v>196.4</v>
      </c>
      <c r="M358" s="36">
        <v>195.3</v>
      </c>
      <c r="N358" s="36">
        <v>228.6</v>
      </c>
      <c r="O358" s="36">
        <v>132.69999999999999</v>
      </c>
      <c r="P358" s="36">
        <v>192.3</v>
      </c>
      <c r="Q358" s="36">
        <v>187.2</v>
      </c>
      <c r="R358" s="36">
        <v>150.33000000000001</v>
      </c>
      <c r="S358" s="36">
        <v>201</v>
      </c>
      <c r="T358" s="36">
        <v>197.23</v>
      </c>
      <c r="U358" s="36">
        <v>195.74</v>
      </c>
      <c r="V358" s="36">
        <v>200.7</v>
      </c>
      <c r="W358" s="36">
        <v>174.29</v>
      </c>
      <c r="X358" s="36">
        <v>246.5</v>
      </c>
      <c r="Y358" s="36">
        <v>218.84</v>
      </c>
      <c r="Z358" s="36">
        <v>201.62</v>
      </c>
      <c r="AA358" s="36">
        <v>128.27000000000001</v>
      </c>
      <c r="AB358" s="36">
        <v>135.72</v>
      </c>
      <c r="AC358" s="36">
        <v>195.18</v>
      </c>
      <c r="AD358" s="36">
        <v>170.7</v>
      </c>
      <c r="AE358" s="56">
        <v>169.39</v>
      </c>
      <c r="AF358" s="51">
        <v>164.64746666666613</v>
      </c>
    </row>
    <row r="359" spans="1:32" x14ac:dyDescent="0.25">
      <c r="A359" s="2" t="s">
        <v>29</v>
      </c>
      <c r="B359" s="24" t="str">
        <f>VLOOKUP(Prod_Area_data[[#This Row],[or_product]],Ref_products[],2,FALSE)</f>
        <v>Sunflower seed</v>
      </c>
      <c r="C359" s="24" t="str">
        <f>VLOOKUP(Prod_Area_data[[#This Row],[MS]],Ref_MS[],2,FALSE)</f>
        <v>Finland</v>
      </c>
      <c r="D359" s="28" t="s">
        <v>96</v>
      </c>
      <c r="E359" s="28" t="s">
        <v>157</v>
      </c>
      <c r="F359" s="28" t="s">
        <v>58</v>
      </c>
      <c r="G359" s="36">
        <f t="shared" si="16"/>
        <v>0</v>
      </c>
      <c r="H359" s="36">
        <v>0.1</v>
      </c>
      <c r="I359" s="36">
        <v>0.1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6">
        <v>0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6">
        <v>0</v>
      </c>
      <c r="AD359" s="36">
        <v>0</v>
      </c>
      <c r="AE359" s="56">
        <v>0</v>
      </c>
      <c r="AF359" s="51">
        <v>0</v>
      </c>
    </row>
    <row r="360" spans="1:32" x14ac:dyDescent="0.25">
      <c r="A360" s="2" t="s">
        <v>29</v>
      </c>
      <c r="B360" s="24" t="str">
        <f>VLOOKUP(Prod_Area_data[[#This Row],[or_product]],Ref_products[],2,FALSE)</f>
        <v>Sunflower seed</v>
      </c>
      <c r="C360" s="24" t="str">
        <f>VLOOKUP(Prod_Area_data[[#This Row],[MS]],Ref_MS[],2,FALSE)</f>
        <v>Sweden</v>
      </c>
      <c r="D360" s="28" t="s">
        <v>96</v>
      </c>
      <c r="E360" s="28" t="s">
        <v>158</v>
      </c>
      <c r="F360" s="28" t="s">
        <v>59</v>
      </c>
      <c r="G360" s="36">
        <f t="shared" si="16"/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56">
        <v>0</v>
      </c>
      <c r="AF360" s="51">
        <v>0</v>
      </c>
    </row>
    <row r="361" spans="1:32" x14ac:dyDescent="0.25">
      <c r="A361" s="2" t="s">
        <v>29</v>
      </c>
      <c r="B361" s="24" t="str">
        <f>VLOOKUP(Prod_Area_data[[#This Row],[or_product]],Ref_products[],2,FALSE)</f>
        <v>Sunflower seed</v>
      </c>
      <c r="C361" s="24" t="str">
        <f>VLOOKUP(Prod_Area_data[[#This Row],[MS]],Ref_MS[],2,FALSE)</f>
        <v>United Kingdom</v>
      </c>
      <c r="D361" s="28" t="s">
        <v>96</v>
      </c>
      <c r="E361" s="28" t="s">
        <v>159</v>
      </c>
      <c r="F361" s="28" t="s">
        <v>60</v>
      </c>
      <c r="G361" s="36">
        <f t="shared" si="16"/>
        <v>0</v>
      </c>
      <c r="H361" s="36">
        <v>4</v>
      </c>
      <c r="I361" s="36">
        <v>1</v>
      </c>
      <c r="J361" s="36">
        <v>2</v>
      </c>
      <c r="K361" s="36">
        <v>0</v>
      </c>
      <c r="L361" s="36">
        <v>2</v>
      </c>
      <c r="M361" s="36">
        <v>2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56">
        <v>0</v>
      </c>
      <c r="AF361" s="51">
        <v>0</v>
      </c>
    </row>
    <row r="362" spans="1:32" x14ac:dyDescent="0.25">
      <c r="A362" s="2" t="s">
        <v>29</v>
      </c>
      <c r="B362" s="24" t="str">
        <f>VLOOKUP(Prod_Area_data[[#This Row],[or_product]],Ref_products[],2,FALSE)</f>
        <v>Linseed</v>
      </c>
      <c r="C362" s="24" t="str">
        <f>VLOOKUP(Prod_Area_data[[#This Row],[MS]],Ref_MS[],2,FALSE)</f>
        <v>EU-27</v>
      </c>
      <c r="D362" s="28" t="s">
        <v>97</v>
      </c>
      <c r="E362" s="28" t="s">
        <v>114</v>
      </c>
      <c r="F362" s="28" t="s">
        <v>115</v>
      </c>
      <c r="G362" s="36">
        <f t="shared" si="16"/>
        <v>84.031503747282486</v>
      </c>
      <c r="H362" s="36">
        <v>250.39</v>
      </c>
      <c r="I362" s="36">
        <v>145.19</v>
      </c>
      <c r="J362" s="36">
        <v>170.95999999999995</v>
      </c>
      <c r="K362" s="36">
        <v>207.79999999999998</v>
      </c>
      <c r="L362" s="36">
        <v>89.289999999999992</v>
      </c>
      <c r="M362" s="36">
        <v>112.96000000000001</v>
      </c>
      <c r="N362" s="36">
        <v>117.52</v>
      </c>
      <c r="O362" s="36">
        <v>75.213249333945399</v>
      </c>
      <c r="P362" s="36">
        <v>42.343817732945794</v>
      </c>
      <c r="Q362" s="36">
        <v>135.9459265312255</v>
      </c>
      <c r="R362" s="36">
        <v>87.317203878842818</v>
      </c>
      <c r="S362" s="36">
        <v>83.361692943068562</v>
      </c>
      <c r="T362" s="36">
        <v>62.803766870987751</v>
      </c>
      <c r="U362" s="36">
        <v>51.471132770720111</v>
      </c>
      <c r="V362" s="36">
        <v>58.909300134885385</v>
      </c>
      <c r="W362" s="36">
        <v>83.551023461343846</v>
      </c>
      <c r="X362" s="36">
        <v>88.623642349165422</v>
      </c>
      <c r="Y362" s="36">
        <v>92.599882941790639</v>
      </c>
      <c r="Z362" s="36">
        <v>74.138900944900072</v>
      </c>
      <c r="AA362" s="36">
        <v>73.439967854554581</v>
      </c>
      <c r="AB362" s="36">
        <v>85.318487411343114</v>
      </c>
      <c r="AC362" s="36">
        <v>106.04288992997782</v>
      </c>
      <c r="AD362" s="36">
        <v>83.71034904934568</v>
      </c>
      <c r="AE362" s="56">
        <v>83.065674781158691</v>
      </c>
      <c r="AF362" s="51">
        <v>91.158530286140618</v>
      </c>
    </row>
    <row r="363" spans="1:32" x14ac:dyDescent="0.25">
      <c r="A363" s="2" t="s">
        <v>29</v>
      </c>
      <c r="B363" s="24" t="str">
        <f>VLOOKUP(Prod_Area_data[[#This Row],[or_product]],Ref_products[],2,FALSE)</f>
        <v>Linseed</v>
      </c>
      <c r="C363" s="24" t="str">
        <f>VLOOKUP(Prod_Area_data[[#This Row],[MS]],Ref_MS[],2,FALSE)</f>
        <v>EU-28</v>
      </c>
      <c r="D363" s="28" t="s">
        <v>97</v>
      </c>
      <c r="E363" s="28" t="s">
        <v>34</v>
      </c>
      <c r="F363" s="28" t="s">
        <v>35</v>
      </c>
      <c r="G363" s="36"/>
      <c r="H363" s="36">
        <f>H362+H391</f>
        <v>295.39</v>
      </c>
      <c r="I363" s="36">
        <f t="shared" ref="I363:AA363" si="18">I362+I391</f>
        <v>183.19</v>
      </c>
      <c r="J363" s="36">
        <f t="shared" si="18"/>
        <v>187.05999999999995</v>
      </c>
      <c r="K363" s="36">
        <f t="shared" si="18"/>
        <v>263.79999999999995</v>
      </c>
      <c r="L363" s="36">
        <f t="shared" si="18"/>
        <v>139.38999999999999</v>
      </c>
      <c r="M363" s="36">
        <f t="shared" si="18"/>
        <v>188.46</v>
      </c>
      <c r="N363" s="36">
        <f t="shared" si="18"/>
        <v>166.51999999999998</v>
      </c>
      <c r="O363" s="36">
        <f t="shared" si="18"/>
        <v>92.213249333945399</v>
      </c>
      <c r="P363" s="36">
        <f t="shared" si="18"/>
        <v>77.843817732945794</v>
      </c>
      <c r="Q363" s="36">
        <f t="shared" si="18"/>
        <v>189.9459265312255</v>
      </c>
      <c r="R363" s="36">
        <f t="shared" si="18"/>
        <v>159.3172038788428</v>
      </c>
      <c r="S363" s="36">
        <f t="shared" si="18"/>
        <v>154.36169294306856</v>
      </c>
      <c r="T363" s="36">
        <f t="shared" si="18"/>
        <v>129.30376687098774</v>
      </c>
      <c r="U363" s="36">
        <f t="shared" si="18"/>
        <v>113.47113277072012</v>
      </c>
      <c r="V363" s="36">
        <f t="shared" si="18"/>
        <v>97.909300134885385</v>
      </c>
      <c r="W363" s="36">
        <f t="shared" si="18"/>
        <v>112.55102346134385</v>
      </c>
      <c r="X363" s="36">
        <f t="shared" si="18"/>
        <v>136.62364234916544</v>
      </c>
      <c r="Y363" s="36">
        <f t="shared" si="18"/>
        <v>138.59988294179064</v>
      </c>
      <c r="Z363" s="36">
        <f t="shared" si="18"/>
        <v>117.13890094490007</v>
      </c>
      <c r="AA363" s="36">
        <f t="shared" si="18"/>
        <v>100.13996785455458</v>
      </c>
      <c r="AB363" s="36"/>
      <c r="AC363" s="51"/>
      <c r="AD363" s="54"/>
      <c r="AE363" s="56"/>
      <c r="AF363" s="51"/>
    </row>
    <row r="364" spans="1:32" x14ac:dyDescent="0.25">
      <c r="A364" s="2" t="s">
        <v>29</v>
      </c>
      <c r="B364" s="24" t="str">
        <f>VLOOKUP(Prod_Area_data[[#This Row],[or_product]],Ref_products[],2,FALSE)</f>
        <v>Linseed</v>
      </c>
      <c r="C364" s="24" t="str">
        <f>VLOOKUP(Prod_Area_data[[#This Row],[MS]],Ref_MS[],2,FALSE)</f>
        <v>Belgium</v>
      </c>
      <c r="D364" s="28" t="s">
        <v>97</v>
      </c>
      <c r="E364" s="28" t="s">
        <v>131</v>
      </c>
      <c r="F364" s="28" t="s">
        <v>36</v>
      </c>
      <c r="G364" s="36">
        <f t="shared" si="16"/>
        <v>0</v>
      </c>
      <c r="H364" s="36">
        <v>90</v>
      </c>
      <c r="I364" s="36">
        <v>45.3</v>
      </c>
      <c r="J364" s="36">
        <v>108</v>
      </c>
      <c r="K364" s="36">
        <v>134.6</v>
      </c>
      <c r="L364" s="36">
        <v>14.8</v>
      </c>
      <c r="M364" s="36">
        <v>14.4</v>
      </c>
      <c r="N364" s="36">
        <v>10.6</v>
      </c>
      <c r="O364" s="36">
        <v>10</v>
      </c>
      <c r="P364" s="36">
        <v>6.3</v>
      </c>
      <c r="Q364" s="36">
        <v>73.8</v>
      </c>
      <c r="R364" s="36">
        <v>0</v>
      </c>
      <c r="S364" s="36">
        <v>5.69</v>
      </c>
      <c r="T364" s="36">
        <v>8.1</v>
      </c>
      <c r="U364" s="36">
        <v>7.4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56">
        <v>0</v>
      </c>
      <c r="AF364" s="51">
        <v>0</v>
      </c>
    </row>
    <row r="365" spans="1:32" x14ac:dyDescent="0.25">
      <c r="A365" s="2" t="s">
        <v>29</v>
      </c>
      <c r="B365" s="24" t="str">
        <f>VLOOKUP(Prod_Area_data[[#This Row],[or_product]],Ref_products[],2,FALSE)</f>
        <v>Linseed</v>
      </c>
      <c r="C365" s="24" t="str">
        <f>VLOOKUP(Prod_Area_data[[#This Row],[MS]],Ref_MS[],2,FALSE)</f>
        <v>Bulgaria</v>
      </c>
      <c r="D365" s="28" t="s">
        <v>97</v>
      </c>
      <c r="E365" s="28" t="s">
        <v>132</v>
      </c>
      <c r="F365" s="28" t="s">
        <v>37</v>
      </c>
      <c r="G365" s="36">
        <f t="shared" si="16"/>
        <v>0.76000000000000012</v>
      </c>
      <c r="H365" s="36">
        <v>0</v>
      </c>
      <c r="I365" s="36">
        <v>0</v>
      </c>
      <c r="J365" s="36">
        <v>0</v>
      </c>
      <c r="K365" s="36">
        <v>0.1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6">
        <v>0</v>
      </c>
      <c r="V365" s="36">
        <v>0</v>
      </c>
      <c r="W365" s="36">
        <v>0.11</v>
      </c>
      <c r="X365" s="36">
        <v>0</v>
      </c>
      <c r="Y365" s="36">
        <v>0.18</v>
      </c>
      <c r="Z365" s="36">
        <v>0.08</v>
      </c>
      <c r="AA365" s="36">
        <v>0</v>
      </c>
      <c r="AB365" s="36">
        <v>0</v>
      </c>
      <c r="AC365" s="36">
        <v>0.91</v>
      </c>
      <c r="AD365" s="36">
        <v>1.37</v>
      </c>
      <c r="AE365" s="56">
        <v>1.4444444444444444</v>
      </c>
      <c r="AF365" s="51">
        <v>1.2730905349794239</v>
      </c>
    </row>
    <row r="366" spans="1:32" x14ac:dyDescent="0.25">
      <c r="A366" s="2" t="s">
        <v>29</v>
      </c>
      <c r="B366" s="24" t="str">
        <f>VLOOKUP(Prod_Area_data[[#This Row],[or_product]],Ref_products[],2,FALSE)</f>
        <v>Linseed</v>
      </c>
      <c r="C366" s="24" t="str">
        <f>VLOOKUP(Prod_Area_data[[#This Row],[MS]],Ref_MS[],2,FALSE)</f>
        <v>Czechia</v>
      </c>
      <c r="D366" s="28" t="s">
        <v>97</v>
      </c>
      <c r="E366" s="28" t="s">
        <v>133</v>
      </c>
      <c r="F366" s="28" t="s">
        <v>124</v>
      </c>
      <c r="G366" s="36">
        <f t="shared" si="16"/>
        <v>2.0821730932279991</v>
      </c>
      <c r="H366" s="36">
        <v>2.6</v>
      </c>
      <c r="I366" s="36">
        <v>2.6</v>
      </c>
      <c r="J366" s="36">
        <v>2.4</v>
      </c>
      <c r="K366" s="36">
        <v>4.8</v>
      </c>
      <c r="L366" s="36">
        <v>3.12</v>
      </c>
      <c r="M366" s="36">
        <v>8.9</v>
      </c>
      <c r="N366" s="36">
        <v>8</v>
      </c>
      <c r="O366" s="36">
        <v>1.7</v>
      </c>
      <c r="P366" s="36">
        <v>1.4</v>
      </c>
      <c r="Q366" s="36">
        <v>4.3</v>
      </c>
      <c r="R366" s="36">
        <v>3.93</v>
      </c>
      <c r="S366" s="36">
        <v>3.43</v>
      </c>
      <c r="T366" s="36">
        <v>2.4</v>
      </c>
      <c r="U366" s="36">
        <v>2.0699999999999998</v>
      </c>
      <c r="V366" s="36">
        <v>2.39</v>
      </c>
      <c r="W366" s="36">
        <v>2.13</v>
      </c>
      <c r="X366" s="36">
        <v>2.2400000000000002</v>
      </c>
      <c r="Y366" s="36">
        <v>2.35</v>
      </c>
      <c r="Z366" s="36">
        <v>1.75</v>
      </c>
      <c r="AA366" s="36">
        <v>1.35</v>
      </c>
      <c r="AB366" s="36">
        <v>1.58</v>
      </c>
      <c r="AC366" s="36">
        <v>2.5299999999999998</v>
      </c>
      <c r="AD366" s="36">
        <v>2.72</v>
      </c>
      <c r="AE366" s="56">
        <v>2.1365192796839994</v>
      </c>
      <c r="AF366" s="51">
        <v>2.1126524418993542</v>
      </c>
    </row>
    <row r="367" spans="1:32" x14ac:dyDescent="0.25">
      <c r="A367" s="2" t="s">
        <v>29</v>
      </c>
      <c r="B367" s="24" t="str">
        <f>VLOOKUP(Prod_Area_data[[#This Row],[or_product]],Ref_products[],2,FALSE)</f>
        <v>Linseed</v>
      </c>
      <c r="C367" s="24" t="str">
        <f>VLOOKUP(Prod_Area_data[[#This Row],[MS]],Ref_MS[],2,FALSE)</f>
        <v>Denmark</v>
      </c>
      <c r="D367" s="28" t="s">
        <v>97</v>
      </c>
      <c r="E367" s="28" t="s">
        <v>134</v>
      </c>
      <c r="F367" s="28" t="s">
        <v>39</v>
      </c>
      <c r="G367" s="36">
        <f t="shared" si="16"/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56">
        <v>0</v>
      </c>
      <c r="AF367" s="51">
        <v>0</v>
      </c>
    </row>
    <row r="368" spans="1:32" x14ac:dyDescent="0.25">
      <c r="A368" s="2" t="s">
        <v>29</v>
      </c>
      <c r="B368" s="24" t="str">
        <f>VLOOKUP(Prod_Area_data[[#This Row],[or_product]],Ref_products[],2,FALSE)</f>
        <v>Linseed</v>
      </c>
      <c r="C368" s="24" t="str">
        <f>VLOOKUP(Prod_Area_data[[#This Row],[MS]],Ref_MS[],2,FALSE)</f>
        <v>Germany</v>
      </c>
      <c r="D368" s="28" t="s">
        <v>97</v>
      </c>
      <c r="E368" s="28" t="s">
        <v>135</v>
      </c>
      <c r="F368" s="28" t="s">
        <v>40</v>
      </c>
      <c r="G368" s="36">
        <f t="shared" si="16"/>
        <v>7.7817664341424395</v>
      </c>
      <c r="H368" s="36">
        <v>90.9</v>
      </c>
      <c r="I368" s="36">
        <v>47.8</v>
      </c>
      <c r="J368" s="36">
        <v>17.100000000000001</v>
      </c>
      <c r="K368" s="36">
        <v>28.8</v>
      </c>
      <c r="L368" s="36">
        <v>23.2</v>
      </c>
      <c r="M368" s="36">
        <v>25.4</v>
      </c>
      <c r="N368" s="36">
        <v>22.4</v>
      </c>
      <c r="O368" s="36">
        <v>11.023249333945389</v>
      </c>
      <c r="P368" s="36">
        <v>7.4238177329457953</v>
      </c>
      <c r="Q368" s="36">
        <v>7.1459265312255216</v>
      </c>
      <c r="R368" s="36">
        <v>11.957203878842805</v>
      </c>
      <c r="S368" s="36">
        <v>8.1016929430685636</v>
      </c>
      <c r="T368" s="36">
        <v>7.4937668709877574</v>
      </c>
      <c r="U368" s="36">
        <v>6.4911327707201076</v>
      </c>
      <c r="V368" s="36">
        <v>7.4193001348853844</v>
      </c>
      <c r="W368" s="36">
        <v>8.8810234613438332</v>
      </c>
      <c r="X368" s="36">
        <v>7.4736423491654289</v>
      </c>
      <c r="Y368" s="36">
        <v>8.1798829417906411</v>
      </c>
      <c r="Z368" s="36">
        <v>6.7589009449000796</v>
      </c>
      <c r="AA368" s="36">
        <v>6.0799678545545843</v>
      </c>
      <c r="AB368" s="36">
        <v>6.9784874113431101</v>
      </c>
      <c r="AC368" s="36">
        <v>9.3128899299778087</v>
      </c>
      <c r="AD368" s="36">
        <v>9.1503490493456621</v>
      </c>
      <c r="AE368" s="56">
        <v>7.2164628417385401</v>
      </c>
      <c r="AF368" s="51">
        <v>7.9109775756582339</v>
      </c>
    </row>
    <row r="369" spans="1:32" x14ac:dyDescent="0.25">
      <c r="A369" s="2" t="s">
        <v>29</v>
      </c>
      <c r="B369" s="24" t="str">
        <f>VLOOKUP(Prod_Area_data[[#This Row],[or_product]],Ref_products[],2,FALSE)</f>
        <v>Linseed</v>
      </c>
      <c r="C369" s="24" t="str">
        <f>VLOOKUP(Prod_Area_data[[#This Row],[MS]],Ref_MS[],2,FALSE)</f>
        <v>Estonia</v>
      </c>
      <c r="D369" s="28" t="s">
        <v>97</v>
      </c>
      <c r="E369" s="28" t="s">
        <v>136</v>
      </c>
      <c r="F369" s="28" t="s">
        <v>41</v>
      </c>
      <c r="G369" s="36">
        <f t="shared" si="16"/>
        <v>0.13673649831650012</v>
      </c>
      <c r="H369" s="36">
        <v>0.1</v>
      </c>
      <c r="I369" s="36">
        <v>0.1</v>
      </c>
      <c r="J369" s="36">
        <v>0.1</v>
      </c>
      <c r="K369" s="36">
        <v>0.1</v>
      </c>
      <c r="L369" s="36">
        <v>0.1</v>
      </c>
      <c r="M369" s="36">
        <v>0.2</v>
      </c>
      <c r="N369" s="36">
        <v>0.1</v>
      </c>
      <c r="O369" s="36">
        <v>0.2</v>
      </c>
      <c r="P369" s="36">
        <v>0.2</v>
      </c>
      <c r="Q369" s="36">
        <v>0.2</v>
      </c>
      <c r="R369" s="36">
        <v>0.2</v>
      </c>
      <c r="S369" s="36">
        <v>0.1</v>
      </c>
      <c r="T369" s="36">
        <v>0</v>
      </c>
      <c r="U369" s="36">
        <v>0.1</v>
      </c>
      <c r="V369" s="36">
        <v>0</v>
      </c>
      <c r="W369" s="36">
        <v>0.1</v>
      </c>
      <c r="X369" s="36">
        <v>0.09</v>
      </c>
      <c r="Y369" s="36">
        <v>0</v>
      </c>
      <c r="Z369" s="36">
        <v>0</v>
      </c>
      <c r="AA369" s="36">
        <v>0.05</v>
      </c>
      <c r="AB369" s="36">
        <v>7.0000000000000007E-2</v>
      </c>
      <c r="AC369" s="36">
        <v>0.22</v>
      </c>
      <c r="AD369" s="36">
        <v>0.18</v>
      </c>
      <c r="AE369" s="56">
        <v>0.16020949494950032</v>
      </c>
      <c r="AF369" s="51">
        <v>0.21255755959596037</v>
      </c>
    </row>
    <row r="370" spans="1:32" x14ac:dyDescent="0.25">
      <c r="A370" s="2" t="s">
        <v>29</v>
      </c>
      <c r="B370" s="24" t="str">
        <f>VLOOKUP(Prod_Area_data[[#This Row],[or_product]],Ref_products[],2,FALSE)</f>
        <v>Linseed</v>
      </c>
      <c r="C370" s="24" t="str">
        <f>VLOOKUP(Prod_Area_data[[#This Row],[MS]],Ref_MS[],2,FALSE)</f>
        <v>Ireland</v>
      </c>
      <c r="D370" s="28" t="s">
        <v>97</v>
      </c>
      <c r="E370" s="28" t="s">
        <v>137</v>
      </c>
      <c r="F370" s="28" t="s">
        <v>42</v>
      </c>
      <c r="G370" s="36">
        <f t="shared" si="16"/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56">
        <v>0</v>
      </c>
      <c r="AF370" s="51">
        <v>0</v>
      </c>
    </row>
    <row r="371" spans="1:32" x14ac:dyDescent="0.25">
      <c r="A371" s="2" t="s">
        <v>29</v>
      </c>
      <c r="B371" s="24" t="str">
        <f>VLOOKUP(Prod_Area_data[[#This Row],[or_product]],Ref_products[],2,FALSE)</f>
        <v>Linseed</v>
      </c>
      <c r="C371" s="24" t="str">
        <f>VLOOKUP(Prod_Area_data[[#This Row],[MS]],Ref_MS[],2,FALSE)</f>
        <v>Greece</v>
      </c>
      <c r="D371" s="28" t="s">
        <v>97</v>
      </c>
      <c r="E371" s="28" t="s">
        <v>138</v>
      </c>
      <c r="F371" s="28" t="s">
        <v>43</v>
      </c>
      <c r="G371" s="36">
        <f t="shared" si="16"/>
        <v>0.19333333333333333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0.31</v>
      </c>
      <c r="V371" s="36">
        <v>0.05</v>
      </c>
      <c r="W371" s="36">
        <v>0.09</v>
      </c>
      <c r="X371" s="36">
        <v>0.13</v>
      </c>
      <c r="Y371" s="36">
        <v>0.16</v>
      </c>
      <c r="Z371" s="36">
        <v>0.15</v>
      </c>
      <c r="AA371" s="36">
        <v>0.14000000000000001</v>
      </c>
      <c r="AB371" s="36">
        <v>0.1</v>
      </c>
      <c r="AC371" s="36">
        <v>0.18</v>
      </c>
      <c r="AD371" s="36">
        <v>0.26</v>
      </c>
      <c r="AE371" s="56">
        <v>0.3</v>
      </c>
      <c r="AF371" s="51">
        <v>0</v>
      </c>
    </row>
    <row r="372" spans="1:32" x14ac:dyDescent="0.25">
      <c r="A372" s="2" t="s">
        <v>29</v>
      </c>
      <c r="B372" s="24" t="str">
        <f>VLOOKUP(Prod_Area_data[[#This Row],[or_product]],Ref_products[],2,FALSE)</f>
        <v>Linseed</v>
      </c>
      <c r="C372" s="24" t="str">
        <f>VLOOKUP(Prod_Area_data[[#This Row],[MS]],Ref_MS[],2,FALSE)</f>
        <v>Spain</v>
      </c>
      <c r="D372" s="28" t="s">
        <v>97</v>
      </c>
      <c r="E372" s="28" t="s">
        <v>139</v>
      </c>
      <c r="F372" s="28" t="s">
        <v>44</v>
      </c>
      <c r="G372" s="36">
        <f t="shared" si="16"/>
        <v>0.37666666666666665</v>
      </c>
      <c r="H372" s="36">
        <v>14.7</v>
      </c>
      <c r="I372" s="36">
        <v>7</v>
      </c>
      <c r="J372" s="36">
        <v>2</v>
      </c>
      <c r="K372" s="36">
        <v>1.2</v>
      </c>
      <c r="L372" s="36">
        <v>0.6</v>
      </c>
      <c r="M372" s="36">
        <v>0.6</v>
      </c>
      <c r="N372" s="36">
        <v>0.1</v>
      </c>
      <c r="O372" s="36">
        <v>0.1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0.01</v>
      </c>
      <c r="V372" s="36">
        <v>0.08</v>
      </c>
      <c r="W372" s="36">
        <v>0.05</v>
      </c>
      <c r="X372" s="36">
        <v>0.01</v>
      </c>
      <c r="Y372" s="36">
        <v>0.01</v>
      </c>
      <c r="Z372" s="36">
        <v>0.01</v>
      </c>
      <c r="AA372" s="36">
        <v>0.01</v>
      </c>
      <c r="AB372" s="36">
        <v>0.05</v>
      </c>
      <c r="AC372" s="36">
        <v>0.35</v>
      </c>
      <c r="AD372" s="36">
        <v>0.73</v>
      </c>
      <c r="AE372" s="56">
        <v>0.73</v>
      </c>
      <c r="AF372" s="51">
        <v>0.53365217138706367</v>
      </c>
    </row>
    <row r="373" spans="1:32" x14ac:dyDescent="0.25">
      <c r="A373" s="2" t="s">
        <v>29</v>
      </c>
      <c r="B373" s="24" t="str">
        <f>VLOOKUP(Prod_Area_data[[#This Row],[or_product]],Ref_products[],2,FALSE)</f>
        <v>Linseed</v>
      </c>
      <c r="C373" s="24" t="str">
        <f>VLOOKUP(Prod_Area_data[[#This Row],[MS]],Ref_MS[],2,FALSE)</f>
        <v>France</v>
      </c>
      <c r="D373" s="28" t="s">
        <v>97</v>
      </c>
      <c r="E373" s="28" t="s">
        <v>141</v>
      </c>
      <c r="F373" s="28" t="s">
        <v>9</v>
      </c>
      <c r="G373" s="36">
        <f t="shared" si="16"/>
        <v>54.196666666666658</v>
      </c>
      <c r="H373" s="36">
        <v>32.799999999999997</v>
      </c>
      <c r="I373" s="36">
        <v>22.7</v>
      </c>
      <c r="J373" s="36">
        <v>16.600000000000001</v>
      </c>
      <c r="K373" s="36">
        <v>10.9</v>
      </c>
      <c r="L373" s="36">
        <v>12.6</v>
      </c>
      <c r="M373" s="36">
        <v>24.9</v>
      </c>
      <c r="N373" s="36">
        <v>43.2</v>
      </c>
      <c r="O373" s="36">
        <v>31.9</v>
      </c>
      <c r="P373" s="36">
        <v>14.6</v>
      </c>
      <c r="Q373" s="36">
        <v>20.100000000000001</v>
      </c>
      <c r="R373" s="36">
        <v>35.85</v>
      </c>
      <c r="S373" s="36">
        <v>30.55</v>
      </c>
      <c r="T373" s="36">
        <v>23.74</v>
      </c>
      <c r="U373" s="36">
        <v>16.149999999999999</v>
      </c>
      <c r="V373" s="36">
        <v>26.37</v>
      </c>
      <c r="W373" s="36">
        <v>42.59</v>
      </c>
      <c r="X373" s="36">
        <v>43.16</v>
      </c>
      <c r="Y373" s="36">
        <v>54.73</v>
      </c>
      <c r="Z373" s="36">
        <v>45.83</v>
      </c>
      <c r="AA373" s="36">
        <v>45.5</v>
      </c>
      <c r="AB373" s="36">
        <v>59.54</v>
      </c>
      <c r="AC373" s="36">
        <v>72.94</v>
      </c>
      <c r="AD373" s="36">
        <v>50.79</v>
      </c>
      <c r="AE373" s="56">
        <v>52.26</v>
      </c>
      <c r="AF373" s="51">
        <v>63.446946321126028</v>
      </c>
    </row>
    <row r="374" spans="1:32" x14ac:dyDescent="0.25">
      <c r="A374" s="2" t="s">
        <v>29</v>
      </c>
      <c r="B374" s="24" t="str">
        <f>VLOOKUP(Prod_Area_data[[#This Row],[or_product]],Ref_products[],2,FALSE)</f>
        <v>Linseed</v>
      </c>
      <c r="C374" s="24" t="str">
        <f>VLOOKUP(Prod_Area_data[[#This Row],[MS]],Ref_MS[],2,FALSE)</f>
        <v>Croatia</v>
      </c>
      <c r="D374" s="28" t="s">
        <v>97</v>
      </c>
      <c r="E374" s="28" t="s">
        <v>142</v>
      </c>
      <c r="F374" s="28" t="s">
        <v>33</v>
      </c>
      <c r="G374" s="36">
        <f t="shared" si="16"/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56">
        <v>0</v>
      </c>
      <c r="AF374" s="51">
        <v>0</v>
      </c>
    </row>
    <row r="375" spans="1:32" x14ac:dyDescent="0.25">
      <c r="A375" s="2" t="s">
        <v>29</v>
      </c>
      <c r="B375" s="24" t="str">
        <f>VLOOKUP(Prod_Area_data[[#This Row],[or_product]],Ref_products[],2,FALSE)</f>
        <v>Linseed</v>
      </c>
      <c r="C375" s="24" t="str">
        <f>VLOOKUP(Prod_Area_data[[#This Row],[MS]],Ref_MS[],2,FALSE)</f>
        <v>Italy</v>
      </c>
      <c r="D375" s="28" t="s">
        <v>97</v>
      </c>
      <c r="E375" s="28" t="s">
        <v>143</v>
      </c>
      <c r="F375" s="28" t="s">
        <v>45</v>
      </c>
      <c r="G375" s="36">
        <f t="shared" si="16"/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56">
        <v>0</v>
      </c>
      <c r="AF375" s="51">
        <v>0</v>
      </c>
    </row>
    <row r="376" spans="1:32" x14ac:dyDescent="0.25">
      <c r="A376" s="2" t="s">
        <v>29</v>
      </c>
      <c r="B376" s="24" t="str">
        <f>VLOOKUP(Prod_Area_data[[#This Row],[or_product]],Ref_products[],2,FALSE)</f>
        <v>Linseed</v>
      </c>
      <c r="C376" s="24" t="str">
        <f>VLOOKUP(Prod_Area_data[[#This Row],[MS]],Ref_MS[],2,FALSE)</f>
        <v>Cyprus</v>
      </c>
      <c r="D376" s="28" t="s">
        <v>97</v>
      </c>
      <c r="E376" s="28" t="s">
        <v>144</v>
      </c>
      <c r="F376" s="28" t="s">
        <v>46</v>
      </c>
      <c r="G376" s="36">
        <f t="shared" si="16"/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56">
        <v>0</v>
      </c>
      <c r="AF376" s="51">
        <v>0</v>
      </c>
    </row>
    <row r="377" spans="1:32" x14ac:dyDescent="0.25">
      <c r="A377" s="2" t="s">
        <v>29</v>
      </c>
      <c r="B377" s="24" t="str">
        <f>VLOOKUP(Prod_Area_data[[#This Row],[or_product]],Ref_products[],2,FALSE)</f>
        <v>Linseed</v>
      </c>
      <c r="C377" s="24" t="str">
        <f>VLOOKUP(Prod_Area_data[[#This Row],[MS]],Ref_MS[],2,FALSE)</f>
        <v>Latvia</v>
      </c>
      <c r="D377" s="28" t="s">
        <v>97</v>
      </c>
      <c r="E377" s="28" t="s">
        <v>145</v>
      </c>
      <c r="F377" s="28" t="s">
        <v>47</v>
      </c>
      <c r="G377" s="36">
        <f t="shared" si="16"/>
        <v>0.13060606060605928</v>
      </c>
      <c r="H377" s="36">
        <v>0.5</v>
      </c>
      <c r="I377" s="36">
        <v>0.3</v>
      </c>
      <c r="J377" s="36">
        <v>1.5</v>
      </c>
      <c r="K377" s="36">
        <v>0.6</v>
      </c>
      <c r="L377" s="36">
        <v>0.3</v>
      </c>
      <c r="M377" s="36">
        <v>0.6</v>
      </c>
      <c r="N377" s="36">
        <v>0.3</v>
      </c>
      <c r="O377" s="36">
        <v>0.1</v>
      </c>
      <c r="P377" s="36">
        <v>0.2</v>
      </c>
      <c r="Q377" s="36">
        <v>0.1</v>
      </c>
      <c r="R377" s="36">
        <v>0.8</v>
      </c>
      <c r="S377" s="36">
        <v>1.5</v>
      </c>
      <c r="T377" s="36">
        <v>0.2</v>
      </c>
      <c r="U377" s="36">
        <v>0.2</v>
      </c>
      <c r="V377" s="36">
        <v>0.6</v>
      </c>
      <c r="W377" s="36">
        <v>0.3</v>
      </c>
      <c r="X377" s="36">
        <v>0.2</v>
      </c>
      <c r="Y377" s="36">
        <v>0.3</v>
      </c>
      <c r="Z377" s="36">
        <v>0.1</v>
      </c>
      <c r="AA377" s="36">
        <v>0.1</v>
      </c>
      <c r="AB377" s="36">
        <v>0.1</v>
      </c>
      <c r="AC377" s="36">
        <v>0.1</v>
      </c>
      <c r="AD377" s="36">
        <v>0.2</v>
      </c>
      <c r="AE377" s="56">
        <v>0.19181818181817789</v>
      </c>
      <c r="AF377" s="51">
        <v>0</v>
      </c>
    </row>
    <row r="378" spans="1:32" x14ac:dyDescent="0.25">
      <c r="A378" s="2" t="s">
        <v>29</v>
      </c>
      <c r="B378" s="24" t="str">
        <f>VLOOKUP(Prod_Area_data[[#This Row],[or_product]],Ref_products[],2,FALSE)</f>
        <v>Linseed</v>
      </c>
      <c r="C378" s="24" t="str">
        <f>VLOOKUP(Prod_Area_data[[#This Row],[MS]],Ref_MS[],2,FALSE)</f>
        <v>Lithuania</v>
      </c>
      <c r="D378" s="28" t="s">
        <v>97</v>
      </c>
      <c r="E378" s="28" t="s">
        <v>146</v>
      </c>
      <c r="F378" s="28" t="s">
        <v>48</v>
      </c>
      <c r="G378" s="36">
        <f t="shared" si="16"/>
        <v>0.61</v>
      </c>
      <c r="H378" s="36">
        <v>2.7</v>
      </c>
      <c r="I378" s="36">
        <v>0.9</v>
      </c>
      <c r="J378" s="36">
        <v>2.7</v>
      </c>
      <c r="K378" s="36">
        <v>2.7</v>
      </c>
      <c r="L378" s="36">
        <v>1.8</v>
      </c>
      <c r="M378" s="36">
        <v>2</v>
      </c>
      <c r="N378" s="36">
        <v>0.7</v>
      </c>
      <c r="O378" s="36">
        <v>0.3</v>
      </c>
      <c r="P378" s="36">
        <v>0.2</v>
      </c>
      <c r="Q378" s="36">
        <v>0.2</v>
      </c>
      <c r="R378" s="36">
        <v>0.2</v>
      </c>
      <c r="S378" s="36">
        <v>0.4</v>
      </c>
      <c r="T378" s="36">
        <v>0.2</v>
      </c>
      <c r="U378" s="36">
        <v>0.2</v>
      </c>
      <c r="V378" s="36">
        <v>0.3</v>
      </c>
      <c r="W378" s="36">
        <v>0.32</v>
      </c>
      <c r="X378" s="36">
        <v>0.2</v>
      </c>
      <c r="Y378" s="36">
        <v>0.74</v>
      </c>
      <c r="Z378" s="36">
        <v>0.63</v>
      </c>
      <c r="AA378" s="36">
        <v>0.33</v>
      </c>
      <c r="AB378" s="36">
        <v>0.61</v>
      </c>
      <c r="AC378" s="36">
        <v>0.68</v>
      </c>
      <c r="AD378" s="36">
        <v>0.62</v>
      </c>
      <c r="AE378" s="56">
        <v>0.6</v>
      </c>
      <c r="AF378" s="51">
        <v>0.69000260885681408</v>
      </c>
    </row>
    <row r="379" spans="1:32" x14ac:dyDescent="0.25">
      <c r="A379" s="2" t="s">
        <v>29</v>
      </c>
      <c r="B379" s="24" t="str">
        <f>VLOOKUP(Prod_Area_data[[#This Row],[or_product]],Ref_products[],2,FALSE)</f>
        <v>Linseed</v>
      </c>
      <c r="C379" s="24" t="str">
        <f>VLOOKUP(Prod_Area_data[[#This Row],[MS]],Ref_MS[],2,FALSE)</f>
        <v>Luxembourg</v>
      </c>
      <c r="D379" s="28" t="s">
        <v>97</v>
      </c>
      <c r="E379" s="28" t="s">
        <v>147</v>
      </c>
      <c r="F379" s="28" t="s">
        <v>49</v>
      </c>
      <c r="G379" s="36">
        <f t="shared" si="16"/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56">
        <v>0</v>
      </c>
      <c r="AF379" s="51">
        <v>0</v>
      </c>
    </row>
    <row r="380" spans="1:32" x14ac:dyDescent="0.25">
      <c r="A380" s="2" t="s">
        <v>29</v>
      </c>
      <c r="B380" s="24" t="str">
        <f>VLOOKUP(Prod_Area_data[[#This Row],[or_product]],Ref_products[],2,FALSE)</f>
        <v>Linseed</v>
      </c>
      <c r="C380" s="24" t="str">
        <f>VLOOKUP(Prod_Area_data[[#This Row],[MS]],Ref_MS[],2,FALSE)</f>
        <v>Hungary</v>
      </c>
      <c r="D380" s="28" t="s">
        <v>97</v>
      </c>
      <c r="E380" s="28" t="s">
        <v>148</v>
      </c>
      <c r="F380" s="28" t="s">
        <v>50</v>
      </c>
      <c r="G380" s="36">
        <f t="shared" si="16"/>
        <v>1.4100000000000001</v>
      </c>
      <c r="H380" s="36">
        <v>0</v>
      </c>
      <c r="I380" s="36">
        <v>0</v>
      </c>
      <c r="J380" s="36">
        <v>0.5</v>
      </c>
      <c r="K380" s="36">
        <v>0.7</v>
      </c>
      <c r="L380" s="36">
        <v>1.8</v>
      </c>
      <c r="M380" s="36">
        <v>2.8</v>
      </c>
      <c r="N380" s="36">
        <v>1.9</v>
      </c>
      <c r="O380" s="36">
        <v>2.2000000000000002</v>
      </c>
      <c r="P380" s="36">
        <v>0.6</v>
      </c>
      <c r="Q380" s="36">
        <v>0.9</v>
      </c>
      <c r="R380" s="36">
        <v>0.34</v>
      </c>
      <c r="S380" s="36">
        <v>0.55000000000000004</v>
      </c>
      <c r="T380" s="36">
        <v>0.42</v>
      </c>
      <c r="U380" s="36">
        <v>0.7</v>
      </c>
      <c r="V380" s="36">
        <v>0.54</v>
      </c>
      <c r="W380" s="36">
        <v>0.69</v>
      </c>
      <c r="X380" s="36">
        <v>1.19</v>
      </c>
      <c r="Y380" s="36">
        <v>1.55</v>
      </c>
      <c r="Z380" s="36">
        <v>1.4</v>
      </c>
      <c r="AA380" s="36">
        <v>1.48</v>
      </c>
      <c r="AB380" s="36">
        <v>1.17</v>
      </c>
      <c r="AC380" s="36">
        <v>1.5</v>
      </c>
      <c r="AD380" s="36">
        <v>1.25</v>
      </c>
      <c r="AE380" s="56">
        <v>2.89</v>
      </c>
      <c r="AF380" s="51">
        <v>2.3030689242349269</v>
      </c>
    </row>
    <row r="381" spans="1:32" x14ac:dyDescent="0.25">
      <c r="A381" s="2" t="s">
        <v>29</v>
      </c>
      <c r="B381" s="24" t="str">
        <f>VLOOKUP(Prod_Area_data[[#This Row],[or_product]],Ref_products[],2,FALSE)</f>
        <v>Linseed</v>
      </c>
      <c r="C381" s="24" t="str">
        <f>VLOOKUP(Prod_Area_data[[#This Row],[MS]],Ref_MS[],2,FALSE)</f>
        <v>Malta</v>
      </c>
      <c r="D381" s="28" t="s">
        <v>97</v>
      </c>
      <c r="E381" s="28" t="s">
        <v>149</v>
      </c>
      <c r="F381" s="28" t="s">
        <v>51</v>
      </c>
      <c r="G381" s="36">
        <f t="shared" si="16"/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56">
        <v>0</v>
      </c>
      <c r="AF381" s="51">
        <v>0</v>
      </c>
    </row>
    <row r="382" spans="1:32" x14ac:dyDescent="0.25">
      <c r="A382" s="2" t="s">
        <v>29</v>
      </c>
      <c r="B382" s="24" t="str">
        <f>VLOOKUP(Prod_Area_data[[#This Row],[or_product]],Ref_products[],2,FALSE)</f>
        <v>Linseed</v>
      </c>
      <c r="C382" s="24" t="str">
        <f>VLOOKUP(Prod_Area_data[[#This Row],[MS]],Ref_MS[],2,FALSE)</f>
        <v>Netherlands</v>
      </c>
      <c r="D382" s="28" t="s">
        <v>97</v>
      </c>
      <c r="E382" s="28" t="s">
        <v>150</v>
      </c>
      <c r="F382" s="28" t="s">
        <v>52</v>
      </c>
      <c r="G382" s="36">
        <f t="shared" si="16"/>
        <v>0</v>
      </c>
      <c r="H382" s="36">
        <v>4</v>
      </c>
      <c r="I382" s="36">
        <v>4.2</v>
      </c>
      <c r="J382" s="36">
        <v>4.0999999999999996</v>
      </c>
      <c r="K382" s="36">
        <v>5.3</v>
      </c>
      <c r="L382" s="36">
        <v>5.3</v>
      </c>
      <c r="M382" s="36">
        <v>3.6</v>
      </c>
      <c r="N382" s="36">
        <v>3.8</v>
      </c>
      <c r="O382" s="36">
        <v>2.4</v>
      </c>
      <c r="P382" s="36">
        <v>2.2000000000000002</v>
      </c>
      <c r="Q382" s="36">
        <v>2.5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v>0</v>
      </c>
      <c r="X382" s="36">
        <v>0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56">
        <v>0</v>
      </c>
      <c r="AF382" s="51">
        <v>0</v>
      </c>
    </row>
    <row r="383" spans="1:32" x14ac:dyDescent="0.25">
      <c r="A383" s="2" t="s">
        <v>29</v>
      </c>
      <c r="B383" s="24" t="str">
        <f>VLOOKUP(Prod_Area_data[[#This Row],[or_product]],Ref_products[],2,FALSE)</f>
        <v>Linseed</v>
      </c>
      <c r="C383" s="24" t="str">
        <f>VLOOKUP(Prod_Area_data[[#This Row],[MS]],Ref_MS[],2,FALSE)</f>
        <v>Austria</v>
      </c>
      <c r="D383" s="28" t="s">
        <v>97</v>
      </c>
      <c r="E383" s="28" t="s">
        <v>151</v>
      </c>
      <c r="F383" s="28" t="s">
        <v>53</v>
      </c>
      <c r="G383" s="36">
        <f t="shared" si="16"/>
        <v>1.7366666666666666</v>
      </c>
      <c r="H383" s="36">
        <v>0</v>
      </c>
      <c r="I383" s="36">
        <v>6.3</v>
      </c>
      <c r="J383" s="36">
        <v>5.0999999999999996</v>
      </c>
      <c r="K383" s="36">
        <v>5.6</v>
      </c>
      <c r="L383" s="36">
        <v>5.9</v>
      </c>
      <c r="M383" s="36">
        <v>6.4</v>
      </c>
      <c r="N383" s="36">
        <v>5.8</v>
      </c>
      <c r="O383" s="36">
        <v>2.4</v>
      </c>
      <c r="P383" s="36">
        <v>0.8</v>
      </c>
      <c r="Q383" s="36">
        <v>0.6</v>
      </c>
      <c r="R383" s="36">
        <v>0.85</v>
      </c>
      <c r="S383" s="36">
        <v>0.91</v>
      </c>
      <c r="T383" s="36">
        <v>0.87</v>
      </c>
      <c r="U383" s="36">
        <v>0.63</v>
      </c>
      <c r="V383" s="36">
        <v>1.04</v>
      </c>
      <c r="W383" s="36">
        <v>1.2</v>
      </c>
      <c r="X383" s="36">
        <v>1.73</v>
      </c>
      <c r="Y383" s="36">
        <v>1.79</v>
      </c>
      <c r="Z383" s="36">
        <v>1.49</v>
      </c>
      <c r="AA383" s="36">
        <v>1.71</v>
      </c>
      <c r="AB383" s="36">
        <v>1.6</v>
      </c>
      <c r="AC383" s="36">
        <v>1.9</v>
      </c>
      <c r="AD383" s="36">
        <v>1.9</v>
      </c>
      <c r="AE383" s="56">
        <v>1.55</v>
      </c>
      <c r="AF383" s="51">
        <v>1.9236728837352384</v>
      </c>
    </row>
    <row r="384" spans="1:32" x14ac:dyDescent="0.25">
      <c r="A384" s="2" t="s">
        <v>29</v>
      </c>
      <c r="B384" s="24" t="str">
        <f>VLOOKUP(Prod_Area_data[[#This Row],[or_product]],Ref_products[],2,FALSE)</f>
        <v>Linseed</v>
      </c>
      <c r="C384" s="24" t="str">
        <f>VLOOKUP(Prod_Area_data[[#This Row],[MS]],Ref_MS[],2,FALSE)</f>
        <v>Poland</v>
      </c>
      <c r="D384" s="28" t="s">
        <v>97</v>
      </c>
      <c r="E384" s="28" t="s">
        <v>152</v>
      </c>
      <c r="F384" s="28" t="s">
        <v>54</v>
      </c>
      <c r="G384" s="36">
        <f t="shared" si="16"/>
        <v>4.4666666666666677</v>
      </c>
      <c r="H384" s="36">
        <v>0.5</v>
      </c>
      <c r="I384" s="36">
        <v>0.7</v>
      </c>
      <c r="J384" s="36">
        <v>0.6</v>
      </c>
      <c r="K384" s="36">
        <v>0.7</v>
      </c>
      <c r="L384" s="36">
        <v>0.9</v>
      </c>
      <c r="M384" s="36">
        <v>1.7</v>
      </c>
      <c r="N384" s="36">
        <v>1.3</v>
      </c>
      <c r="O384" s="36">
        <v>2</v>
      </c>
      <c r="P384" s="36">
        <v>1.6</v>
      </c>
      <c r="Q384" s="36">
        <v>2.1</v>
      </c>
      <c r="R384" s="36">
        <v>3.4</v>
      </c>
      <c r="S384" s="36">
        <v>2.6</v>
      </c>
      <c r="T384" s="36">
        <v>1.6</v>
      </c>
      <c r="U384" s="36">
        <v>2</v>
      </c>
      <c r="V384" s="36">
        <v>4.12</v>
      </c>
      <c r="W384" s="36">
        <v>6.1</v>
      </c>
      <c r="X384" s="36">
        <v>8.3000000000000007</v>
      </c>
      <c r="Y384" s="36">
        <v>9.1</v>
      </c>
      <c r="Z384" s="36">
        <v>7.03</v>
      </c>
      <c r="AA384" s="36">
        <v>4.99</v>
      </c>
      <c r="AB384" s="36">
        <v>7.15</v>
      </c>
      <c r="AC384" s="36">
        <v>5.13</v>
      </c>
      <c r="AD384" s="36">
        <v>2.19</v>
      </c>
      <c r="AE384" s="56">
        <v>3.28</v>
      </c>
      <c r="AF384" s="51">
        <v>3.6727997388183518</v>
      </c>
    </row>
    <row r="385" spans="1:32" x14ac:dyDescent="0.25">
      <c r="A385" s="2" t="s">
        <v>29</v>
      </c>
      <c r="B385" s="24" t="str">
        <f>VLOOKUP(Prod_Area_data[[#This Row],[or_product]],Ref_products[],2,FALSE)</f>
        <v>Linseed</v>
      </c>
      <c r="C385" s="24" t="str">
        <f>VLOOKUP(Prod_Area_data[[#This Row],[MS]],Ref_MS[],2,FALSE)</f>
        <v>Portugal</v>
      </c>
      <c r="D385" s="28" t="s">
        <v>97</v>
      </c>
      <c r="E385" s="28" t="s">
        <v>153</v>
      </c>
      <c r="F385" s="28" t="s">
        <v>21</v>
      </c>
      <c r="G385" s="36">
        <f t="shared" si="16"/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56">
        <v>0</v>
      </c>
      <c r="AF385" s="51">
        <v>0</v>
      </c>
    </row>
    <row r="386" spans="1:32" x14ac:dyDescent="0.25">
      <c r="A386" s="2" t="s">
        <v>29</v>
      </c>
      <c r="B386" s="24" t="str">
        <f>VLOOKUP(Prod_Area_data[[#This Row],[or_product]],Ref_products[],2,FALSE)</f>
        <v>Linseed</v>
      </c>
      <c r="C386" s="24" t="str">
        <f>VLOOKUP(Prod_Area_data[[#This Row],[MS]],Ref_MS[],2,FALSE)</f>
        <v>Romania</v>
      </c>
      <c r="D386" s="28" t="s">
        <v>97</v>
      </c>
      <c r="E386" s="28" t="s">
        <v>154</v>
      </c>
      <c r="F386" s="28" t="s">
        <v>55</v>
      </c>
      <c r="G386" s="36">
        <f t="shared" ref="G386:G449" si="19">(SUM(AA386:AE386)-MAX(AA386:AE386)-MIN(AA386:AE386))/3</f>
        <v>2.5500000000000003</v>
      </c>
      <c r="H386" s="36">
        <v>0.99</v>
      </c>
      <c r="I386" s="36">
        <v>1.99</v>
      </c>
      <c r="J386" s="36">
        <v>1.76</v>
      </c>
      <c r="K386" s="36">
        <v>1.5</v>
      </c>
      <c r="L386" s="36">
        <v>2.4700000000000002</v>
      </c>
      <c r="M386" s="36">
        <v>0.06</v>
      </c>
      <c r="N386" s="36">
        <v>0.32</v>
      </c>
      <c r="O386" s="36">
        <v>0.39</v>
      </c>
      <c r="P386" s="36">
        <v>0.22</v>
      </c>
      <c r="Q386" s="36">
        <v>1.1000000000000001</v>
      </c>
      <c r="R386" s="36">
        <v>1.82</v>
      </c>
      <c r="S386" s="36">
        <v>2.63</v>
      </c>
      <c r="T386" s="36">
        <v>3.55</v>
      </c>
      <c r="U386" s="36">
        <v>4.05</v>
      </c>
      <c r="V386" s="36">
        <v>2.57</v>
      </c>
      <c r="W386" s="36">
        <v>3.64</v>
      </c>
      <c r="X386" s="36">
        <v>3.16</v>
      </c>
      <c r="Y386" s="36">
        <v>3.62</v>
      </c>
      <c r="Z386" s="36">
        <v>3.2</v>
      </c>
      <c r="AA386" s="36">
        <v>6.2</v>
      </c>
      <c r="AB386" s="36">
        <v>1.81</v>
      </c>
      <c r="AC386" s="36">
        <v>3.36</v>
      </c>
      <c r="AD386" s="36">
        <v>2.48</v>
      </c>
      <c r="AE386" s="56">
        <v>1.1299999999999999</v>
      </c>
      <c r="AF386" s="51">
        <v>2.1433329952097395</v>
      </c>
    </row>
    <row r="387" spans="1:32" x14ac:dyDescent="0.25">
      <c r="A387" s="2" t="s">
        <v>29</v>
      </c>
      <c r="B387" s="24" t="str">
        <f>VLOOKUP(Prod_Area_data[[#This Row],[or_product]],Ref_products[],2,FALSE)</f>
        <v>Linseed</v>
      </c>
      <c r="C387" s="24" t="str">
        <f>VLOOKUP(Prod_Area_data[[#This Row],[MS]],Ref_MS[],2,FALSE)</f>
        <v>Slovenia</v>
      </c>
      <c r="D387" s="28" t="s">
        <v>97</v>
      </c>
      <c r="E387" s="28" t="s">
        <v>155</v>
      </c>
      <c r="F387" s="28" t="s">
        <v>56</v>
      </c>
      <c r="G387" s="36">
        <f t="shared" si="19"/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56">
        <v>0</v>
      </c>
      <c r="AF387" s="51">
        <v>0</v>
      </c>
    </row>
    <row r="388" spans="1:32" x14ac:dyDescent="0.25">
      <c r="A388" s="2" t="s">
        <v>29</v>
      </c>
      <c r="B388" s="24" t="str">
        <f>VLOOKUP(Prod_Area_data[[#This Row],[or_product]],Ref_products[],2,FALSE)</f>
        <v>Linseed</v>
      </c>
      <c r="C388" s="24" t="str">
        <f>VLOOKUP(Prod_Area_data[[#This Row],[MS]],Ref_MS[],2,FALSE)</f>
        <v>Slovakia</v>
      </c>
      <c r="D388" s="28" t="s">
        <v>97</v>
      </c>
      <c r="E388" s="28" t="s">
        <v>156</v>
      </c>
      <c r="F388" s="28" t="s">
        <v>57</v>
      </c>
      <c r="G388" s="36">
        <f t="shared" si="19"/>
        <v>0.83666666666666678</v>
      </c>
      <c r="H388" s="36">
        <v>1.3</v>
      </c>
      <c r="I388" s="36">
        <v>0.9</v>
      </c>
      <c r="J388" s="36">
        <v>1.8</v>
      </c>
      <c r="K388" s="36">
        <v>1.3</v>
      </c>
      <c r="L388" s="36">
        <v>1.8</v>
      </c>
      <c r="M388" s="36">
        <v>2.7</v>
      </c>
      <c r="N388" s="36">
        <v>4.5999999999999996</v>
      </c>
      <c r="O388" s="36">
        <v>1.3</v>
      </c>
      <c r="P388" s="36">
        <v>1.2</v>
      </c>
      <c r="Q388" s="36">
        <v>1.9</v>
      </c>
      <c r="R388" s="36">
        <v>1.67</v>
      </c>
      <c r="S388" s="36">
        <v>2.2999999999999998</v>
      </c>
      <c r="T388" s="36">
        <v>1.23</v>
      </c>
      <c r="U388" s="36">
        <v>1.1599999999999999</v>
      </c>
      <c r="V388" s="36">
        <v>1.33</v>
      </c>
      <c r="W388" s="36">
        <v>1.65</v>
      </c>
      <c r="X388" s="36">
        <v>2.34</v>
      </c>
      <c r="Y388" s="36">
        <v>1.59</v>
      </c>
      <c r="Z388" s="36">
        <v>1.21</v>
      </c>
      <c r="AA388" s="36">
        <v>0.8</v>
      </c>
      <c r="AB388" s="36">
        <v>0.56000000000000005</v>
      </c>
      <c r="AC388" s="36">
        <v>1.03</v>
      </c>
      <c r="AD388" s="36">
        <v>0.68</v>
      </c>
      <c r="AE388" s="56">
        <v>1.926220538524029</v>
      </c>
      <c r="AF388" s="51">
        <v>0.99451282959949139</v>
      </c>
    </row>
    <row r="389" spans="1:32" x14ac:dyDescent="0.25">
      <c r="A389" s="2" t="s">
        <v>29</v>
      </c>
      <c r="B389" s="24" t="str">
        <f>VLOOKUP(Prod_Area_data[[#This Row],[or_product]],Ref_products[],2,FALSE)</f>
        <v>Linseed</v>
      </c>
      <c r="C389" s="24" t="str">
        <f>VLOOKUP(Prod_Area_data[[#This Row],[MS]],Ref_MS[],2,FALSE)</f>
        <v>Finland</v>
      </c>
      <c r="D389" s="28" t="s">
        <v>97</v>
      </c>
      <c r="E389" s="28" t="s">
        <v>157</v>
      </c>
      <c r="F389" s="28" t="s">
        <v>58</v>
      </c>
      <c r="G389" s="36">
        <f t="shared" si="19"/>
        <v>0.43000000000000016</v>
      </c>
      <c r="H389" s="36">
        <v>1.4</v>
      </c>
      <c r="I389" s="36">
        <v>1.1000000000000001</v>
      </c>
      <c r="J389" s="36">
        <v>1.5</v>
      </c>
      <c r="K389" s="36">
        <v>2</v>
      </c>
      <c r="L389" s="36">
        <v>3</v>
      </c>
      <c r="M389" s="36">
        <v>3</v>
      </c>
      <c r="N389" s="36">
        <v>2.5</v>
      </c>
      <c r="O389" s="36">
        <v>2.5</v>
      </c>
      <c r="P389" s="36">
        <v>0</v>
      </c>
      <c r="Q389" s="36">
        <v>2.1</v>
      </c>
      <c r="R389" s="36">
        <v>2.7</v>
      </c>
      <c r="S389" s="36">
        <v>1.6</v>
      </c>
      <c r="T389" s="36">
        <v>0.6</v>
      </c>
      <c r="U389" s="36">
        <v>0.4</v>
      </c>
      <c r="V389" s="36">
        <v>1.1000000000000001</v>
      </c>
      <c r="W389" s="36">
        <v>1.8</v>
      </c>
      <c r="X389" s="36">
        <v>1.6</v>
      </c>
      <c r="Y389" s="36">
        <v>0.5</v>
      </c>
      <c r="Z389" s="36">
        <v>0.5</v>
      </c>
      <c r="AA389" s="36">
        <v>0.4</v>
      </c>
      <c r="AB389" s="36">
        <v>0.4</v>
      </c>
      <c r="AC389" s="36">
        <v>0.4</v>
      </c>
      <c r="AD389" s="36">
        <v>0.49</v>
      </c>
      <c r="AE389" s="56">
        <v>0.75</v>
      </c>
      <c r="AF389" s="51">
        <v>0.21333187278187327</v>
      </c>
    </row>
    <row r="390" spans="1:32" x14ac:dyDescent="0.25">
      <c r="A390" s="2" t="s">
        <v>29</v>
      </c>
      <c r="B390" s="24" t="str">
        <f>VLOOKUP(Prod_Area_data[[#This Row],[or_product]],Ref_products[],2,FALSE)</f>
        <v>Linseed</v>
      </c>
      <c r="C390" s="24" t="str">
        <f>VLOOKUP(Prod_Area_data[[#This Row],[MS]],Ref_MS[],2,FALSE)</f>
        <v>Sweden</v>
      </c>
      <c r="D390" s="28" t="s">
        <v>97</v>
      </c>
      <c r="E390" s="28" t="s">
        <v>158</v>
      </c>
      <c r="F390" s="28" t="s">
        <v>59</v>
      </c>
      <c r="G390" s="36">
        <f t="shared" si="19"/>
        <v>5.4333333333333336</v>
      </c>
      <c r="H390" s="36">
        <v>7.9</v>
      </c>
      <c r="I390" s="36">
        <v>3.3</v>
      </c>
      <c r="J390" s="36">
        <v>5.2</v>
      </c>
      <c r="K390" s="36">
        <v>6.9</v>
      </c>
      <c r="L390" s="36">
        <v>11.6</v>
      </c>
      <c r="M390" s="36">
        <v>15.7</v>
      </c>
      <c r="N390" s="36">
        <v>11.9</v>
      </c>
      <c r="O390" s="36">
        <v>6.7</v>
      </c>
      <c r="P390" s="36">
        <v>5.4</v>
      </c>
      <c r="Q390" s="36">
        <v>18.899999999999999</v>
      </c>
      <c r="R390" s="36">
        <v>23.6</v>
      </c>
      <c r="S390" s="36">
        <v>23</v>
      </c>
      <c r="T390" s="36">
        <v>12.4</v>
      </c>
      <c r="U390" s="36">
        <v>9.6</v>
      </c>
      <c r="V390" s="36">
        <v>11</v>
      </c>
      <c r="W390" s="36">
        <v>13.9</v>
      </c>
      <c r="X390" s="36">
        <v>16.8</v>
      </c>
      <c r="Y390" s="36">
        <v>7.8</v>
      </c>
      <c r="Z390" s="36">
        <v>4</v>
      </c>
      <c r="AA390" s="36">
        <v>4.3</v>
      </c>
      <c r="AB390" s="36">
        <v>3.6</v>
      </c>
      <c r="AC390" s="36">
        <v>5.5</v>
      </c>
      <c r="AD390" s="36">
        <v>8.6999999999999993</v>
      </c>
      <c r="AE390" s="56">
        <v>6.5</v>
      </c>
      <c r="AF390" s="51">
        <v>3.7279318282581135</v>
      </c>
    </row>
    <row r="391" spans="1:32" x14ac:dyDescent="0.25">
      <c r="A391" s="2" t="s">
        <v>29</v>
      </c>
      <c r="B391" s="24" t="str">
        <f>VLOOKUP(Prod_Area_data[[#This Row],[or_product]],Ref_products[],2,FALSE)</f>
        <v>Linseed</v>
      </c>
      <c r="C391" s="24" t="str">
        <f>VLOOKUP(Prod_Area_data[[#This Row],[MS]],Ref_MS[],2,FALSE)</f>
        <v>United Kingdom</v>
      </c>
      <c r="D391" s="28" t="s">
        <v>97</v>
      </c>
      <c r="E391" s="28" t="s">
        <v>159</v>
      </c>
      <c r="F391" s="28" t="s">
        <v>60</v>
      </c>
      <c r="G391" s="36">
        <f t="shared" si="19"/>
        <v>0</v>
      </c>
      <c r="H391" s="36">
        <v>45</v>
      </c>
      <c r="I391" s="36">
        <v>38</v>
      </c>
      <c r="J391" s="36">
        <v>16.100000000000001</v>
      </c>
      <c r="K391" s="36">
        <v>56</v>
      </c>
      <c r="L391" s="36">
        <v>50.1</v>
      </c>
      <c r="M391" s="36">
        <v>75.5</v>
      </c>
      <c r="N391" s="36">
        <v>49</v>
      </c>
      <c r="O391" s="36">
        <v>17</v>
      </c>
      <c r="P391" s="36">
        <v>35.5</v>
      </c>
      <c r="Q391" s="36">
        <v>54</v>
      </c>
      <c r="R391" s="36">
        <v>72</v>
      </c>
      <c r="S391" s="36">
        <v>71</v>
      </c>
      <c r="T391" s="36">
        <v>66.5</v>
      </c>
      <c r="U391" s="36">
        <v>62</v>
      </c>
      <c r="V391" s="36">
        <v>39</v>
      </c>
      <c r="W391" s="36">
        <v>29</v>
      </c>
      <c r="X391" s="36">
        <v>48</v>
      </c>
      <c r="Y391" s="36">
        <v>46</v>
      </c>
      <c r="Z391" s="36">
        <v>43</v>
      </c>
      <c r="AA391" s="36">
        <v>26.7</v>
      </c>
      <c r="AB391" s="36">
        <v>0</v>
      </c>
      <c r="AC391" s="36">
        <v>0</v>
      </c>
      <c r="AD391" s="36">
        <v>0</v>
      </c>
      <c r="AE391" s="56">
        <v>0</v>
      </c>
      <c r="AF391" s="51">
        <v>0</v>
      </c>
    </row>
    <row r="392" spans="1:32" x14ac:dyDescent="0.25">
      <c r="A392" s="2" t="s">
        <v>29</v>
      </c>
      <c r="B392" s="24" t="str">
        <f>VLOOKUP(Prod_Area_data[[#This Row],[or_product]],Ref_products[],2,FALSE)</f>
        <v>Soybean</v>
      </c>
      <c r="C392" s="24" t="str">
        <f>VLOOKUP(Prod_Area_data[[#This Row],[MS]],Ref_MS[],2,FALSE)</f>
        <v>EU-27</v>
      </c>
      <c r="D392" s="28" t="s">
        <v>98</v>
      </c>
      <c r="E392" s="28" t="s">
        <v>114</v>
      </c>
      <c r="F392" s="28" t="s">
        <v>115</v>
      </c>
      <c r="G392" s="36">
        <f t="shared" si="19"/>
        <v>2669.21</v>
      </c>
      <c r="H392" s="36">
        <v>1318.4399999999998</v>
      </c>
      <c r="I392" s="36">
        <v>1453.75</v>
      </c>
      <c r="J392" s="36">
        <v>1170.94</v>
      </c>
      <c r="K392" s="36">
        <v>960.57</v>
      </c>
      <c r="L392" s="36">
        <v>1199.5099999999998</v>
      </c>
      <c r="M392" s="36">
        <v>1308.52</v>
      </c>
      <c r="N392" s="36">
        <v>1384.35</v>
      </c>
      <c r="O392" s="36">
        <v>852.35</v>
      </c>
      <c r="P392" s="36">
        <v>757.62</v>
      </c>
      <c r="Q392" s="36">
        <v>956.32999999999993</v>
      </c>
      <c r="R392" s="36">
        <v>1221.8300000000002</v>
      </c>
      <c r="S392" s="36">
        <v>1240.1000000000004</v>
      </c>
      <c r="T392" s="36">
        <v>959.15</v>
      </c>
      <c r="U392" s="36">
        <v>1215.68</v>
      </c>
      <c r="V392" s="36">
        <v>1841.48</v>
      </c>
      <c r="W392" s="36">
        <v>2341.0100000000002</v>
      </c>
      <c r="X392" s="36">
        <v>2477.2999999999997</v>
      </c>
      <c r="Y392" s="36">
        <v>2671.79</v>
      </c>
      <c r="Z392" s="36">
        <v>2832.6600000000003</v>
      </c>
      <c r="AA392" s="36">
        <v>2741.54</v>
      </c>
      <c r="AB392" s="36">
        <v>2617.2100000000005</v>
      </c>
      <c r="AC392" s="36">
        <v>2648.8799999999997</v>
      </c>
      <c r="AD392" s="36">
        <v>2448.4800000000005</v>
      </c>
      <c r="AE392" s="56">
        <v>2823.0499999999997</v>
      </c>
      <c r="AF392" s="51">
        <v>3128.0724263935717</v>
      </c>
    </row>
    <row r="393" spans="1:32" x14ac:dyDescent="0.25">
      <c r="A393" s="2" t="s">
        <v>29</v>
      </c>
      <c r="B393" s="24" t="str">
        <f>VLOOKUP(Prod_Area_data[[#This Row],[or_product]],Ref_products[],2,FALSE)</f>
        <v>Soybean</v>
      </c>
      <c r="C393" s="24" t="str">
        <f>VLOOKUP(Prod_Area_data[[#This Row],[MS]],Ref_MS[],2,FALSE)</f>
        <v>EU-28</v>
      </c>
      <c r="D393" s="28" t="s">
        <v>98</v>
      </c>
      <c r="E393" s="28" t="s">
        <v>34</v>
      </c>
      <c r="F393" s="28" t="s">
        <v>35</v>
      </c>
      <c r="G393" s="36"/>
      <c r="H393" s="36">
        <f>H392+H421</f>
        <v>1318.4399999999998</v>
      </c>
      <c r="I393" s="36">
        <f t="shared" ref="I393:AA393" si="20">I392+I421</f>
        <v>1458.75</v>
      </c>
      <c r="J393" s="36">
        <f t="shared" si="20"/>
        <v>1174.44</v>
      </c>
      <c r="K393" s="36">
        <f t="shared" si="20"/>
        <v>964.67000000000007</v>
      </c>
      <c r="L393" s="36">
        <f t="shared" si="20"/>
        <v>1203.6099999999997</v>
      </c>
      <c r="M393" s="36">
        <f t="shared" si="20"/>
        <v>1312.52</v>
      </c>
      <c r="N393" s="36">
        <f t="shared" si="20"/>
        <v>1388.35</v>
      </c>
      <c r="O393" s="36">
        <f t="shared" si="20"/>
        <v>852.35</v>
      </c>
      <c r="P393" s="36">
        <f t="shared" si="20"/>
        <v>757.62</v>
      </c>
      <c r="Q393" s="36">
        <f t="shared" si="20"/>
        <v>956.32999999999993</v>
      </c>
      <c r="R393" s="36">
        <f t="shared" si="20"/>
        <v>1221.8300000000002</v>
      </c>
      <c r="S393" s="36">
        <f t="shared" si="20"/>
        <v>1240.1000000000004</v>
      </c>
      <c r="T393" s="36">
        <f t="shared" si="20"/>
        <v>959.15</v>
      </c>
      <c r="U393" s="36">
        <f t="shared" si="20"/>
        <v>1215.68</v>
      </c>
      <c r="V393" s="36">
        <f t="shared" si="20"/>
        <v>1841.48</v>
      </c>
      <c r="W393" s="36">
        <f t="shared" si="20"/>
        <v>2341.0100000000002</v>
      </c>
      <c r="X393" s="36">
        <f t="shared" si="20"/>
        <v>2477.2999999999997</v>
      </c>
      <c r="Y393" s="36">
        <f t="shared" si="20"/>
        <v>2671.79</v>
      </c>
      <c r="Z393" s="36">
        <f t="shared" si="20"/>
        <v>2832.6600000000003</v>
      </c>
      <c r="AA393" s="36">
        <f t="shared" si="20"/>
        <v>2741.54</v>
      </c>
      <c r="AB393" s="36"/>
      <c r="AC393" s="51"/>
      <c r="AD393" s="54"/>
      <c r="AE393" s="56"/>
      <c r="AF393" s="51"/>
    </row>
    <row r="394" spans="1:32" x14ac:dyDescent="0.25">
      <c r="A394" s="2" t="s">
        <v>29</v>
      </c>
      <c r="B394" s="24" t="e">
        <f>VLOOKUP(Prod_Area_data[[#This Row],[or_product]],Ref_products[],2,FALSE)</f>
        <v>#N/A</v>
      </c>
      <c r="C394" s="24" t="str">
        <f>VLOOKUP(Prod_Area_data[[#This Row],[MS]],Ref_MS[],2,FALSE)</f>
        <v>Belgium</v>
      </c>
      <c r="D394" s="28" t="s">
        <v>160</v>
      </c>
      <c r="E394" s="28" t="s">
        <v>131</v>
      </c>
      <c r="F394" s="28" t="s">
        <v>36</v>
      </c>
      <c r="G394" s="36">
        <f t="shared" si="19"/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56">
        <v>0</v>
      </c>
      <c r="AF394" s="51">
        <v>0</v>
      </c>
    </row>
    <row r="395" spans="1:32" x14ac:dyDescent="0.25">
      <c r="A395" s="2" t="s">
        <v>29</v>
      </c>
      <c r="B395" s="24" t="e">
        <f>VLOOKUP(Prod_Area_data[[#This Row],[or_product]],Ref_products[],2,FALSE)</f>
        <v>#N/A</v>
      </c>
      <c r="C395" s="24" t="str">
        <f>VLOOKUP(Prod_Area_data[[#This Row],[MS]],Ref_MS[],2,FALSE)</f>
        <v>Bulgaria</v>
      </c>
      <c r="D395" s="28" t="s">
        <v>160</v>
      </c>
      <c r="E395" s="28" t="s">
        <v>132</v>
      </c>
      <c r="F395" s="28" t="s">
        <v>37</v>
      </c>
      <c r="G395" s="36">
        <f t="shared" si="19"/>
        <v>6.0566666666666675</v>
      </c>
      <c r="H395" s="36">
        <v>1.5</v>
      </c>
      <c r="I395" s="36">
        <v>0.7</v>
      </c>
      <c r="J395" s="36">
        <v>4.0999999999999996</v>
      </c>
      <c r="K395" s="36">
        <v>0.6</v>
      </c>
      <c r="L395" s="36">
        <v>0.6</v>
      </c>
      <c r="M395" s="36">
        <v>0.6</v>
      </c>
      <c r="N395" s="36">
        <v>0.1</v>
      </c>
      <c r="O395" s="36">
        <v>0.1</v>
      </c>
      <c r="P395" s="36">
        <v>0.2</v>
      </c>
      <c r="Q395" s="36">
        <v>0.4</v>
      </c>
      <c r="R395" s="36">
        <v>1.64</v>
      </c>
      <c r="S395" s="36">
        <v>0.68</v>
      </c>
      <c r="T395" s="36">
        <v>0.2</v>
      </c>
      <c r="U395" s="36">
        <v>0.6</v>
      </c>
      <c r="V395" s="36">
        <v>0.74</v>
      </c>
      <c r="W395" s="36">
        <v>40.28</v>
      </c>
      <c r="X395" s="36">
        <v>18.3</v>
      </c>
      <c r="Y395" s="36">
        <v>20</v>
      </c>
      <c r="Z395" s="36">
        <v>4.55</v>
      </c>
      <c r="AA395" s="36">
        <v>7.23</v>
      </c>
      <c r="AB395" s="36">
        <v>6.14</v>
      </c>
      <c r="AC395" s="36">
        <v>2.73</v>
      </c>
      <c r="AD395" s="36">
        <v>9.9499999999999993</v>
      </c>
      <c r="AE395" s="56">
        <v>4.8</v>
      </c>
      <c r="AF395" s="51">
        <v>1.3689415794842275</v>
      </c>
    </row>
    <row r="396" spans="1:32" x14ac:dyDescent="0.25">
      <c r="A396" s="2" t="s">
        <v>29</v>
      </c>
      <c r="B396" s="24" t="e">
        <f>VLOOKUP(Prod_Area_data[[#This Row],[or_product]],Ref_products[],2,FALSE)</f>
        <v>#N/A</v>
      </c>
      <c r="C396" s="24" t="str">
        <f>VLOOKUP(Prod_Area_data[[#This Row],[MS]],Ref_MS[],2,FALSE)</f>
        <v>Czechia</v>
      </c>
      <c r="D396" s="28" t="s">
        <v>160</v>
      </c>
      <c r="E396" s="28" t="s">
        <v>133</v>
      </c>
      <c r="F396" s="28" t="s">
        <v>124</v>
      </c>
      <c r="G396" s="36">
        <f t="shared" si="19"/>
        <v>48.639999999999993</v>
      </c>
      <c r="H396" s="36">
        <v>2.2999999999999998</v>
      </c>
      <c r="I396" s="36">
        <v>4.3</v>
      </c>
      <c r="J396" s="36">
        <v>6.4</v>
      </c>
      <c r="K396" s="36">
        <v>11.9</v>
      </c>
      <c r="L396" s="36">
        <v>12.9</v>
      </c>
      <c r="M396" s="36">
        <v>18.899999999999999</v>
      </c>
      <c r="N396" s="36">
        <v>17.8</v>
      </c>
      <c r="O396" s="36">
        <v>13.2</v>
      </c>
      <c r="P396" s="36">
        <v>9.4</v>
      </c>
      <c r="Q396" s="36">
        <v>13.6</v>
      </c>
      <c r="R396" s="36">
        <v>16.14</v>
      </c>
      <c r="S396" s="36">
        <v>17.93</v>
      </c>
      <c r="T396" s="36">
        <v>13.15</v>
      </c>
      <c r="U396" s="36">
        <v>13.47</v>
      </c>
      <c r="V396" s="36">
        <v>16.489999999999998</v>
      </c>
      <c r="W396" s="36">
        <v>20.239999999999998</v>
      </c>
      <c r="X396" s="36">
        <v>27.97</v>
      </c>
      <c r="Y396" s="36">
        <v>37.01</v>
      </c>
      <c r="Z396" s="36">
        <v>25.26</v>
      </c>
      <c r="AA396" s="36">
        <v>27.84</v>
      </c>
      <c r="AB396" s="36">
        <v>33.020000000000003</v>
      </c>
      <c r="AC396" s="36">
        <v>51.46</v>
      </c>
      <c r="AD396" s="36">
        <v>65.540000000000006</v>
      </c>
      <c r="AE396" s="56">
        <v>61.44</v>
      </c>
      <c r="AF396" s="51">
        <v>68.42637999999954</v>
      </c>
    </row>
    <row r="397" spans="1:32" x14ac:dyDescent="0.25">
      <c r="A397" s="2" t="s">
        <v>29</v>
      </c>
      <c r="B397" s="24" t="e">
        <f>VLOOKUP(Prod_Area_data[[#This Row],[or_product]],Ref_products[],2,FALSE)</f>
        <v>#N/A</v>
      </c>
      <c r="C397" s="24" t="str">
        <f>VLOOKUP(Prod_Area_data[[#This Row],[MS]],Ref_MS[],2,FALSE)</f>
        <v>Denmark</v>
      </c>
      <c r="D397" s="28" t="s">
        <v>160</v>
      </c>
      <c r="E397" s="28" t="s">
        <v>134</v>
      </c>
      <c r="F397" s="28" t="s">
        <v>39</v>
      </c>
      <c r="G397" s="36">
        <f t="shared" si="19"/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>
        <v>0</v>
      </c>
      <c r="Y397" s="36">
        <v>0</v>
      </c>
      <c r="Z397" s="36">
        <v>0</v>
      </c>
      <c r="AA397" s="36">
        <v>0</v>
      </c>
      <c r="AB397" s="36">
        <v>0</v>
      </c>
      <c r="AC397" s="36">
        <v>0</v>
      </c>
      <c r="AD397" s="36">
        <v>0</v>
      </c>
      <c r="AE397" s="56">
        <v>0</v>
      </c>
      <c r="AF397" s="51">
        <v>0</v>
      </c>
    </row>
    <row r="398" spans="1:32" x14ac:dyDescent="0.25">
      <c r="A398" s="2" t="s">
        <v>29</v>
      </c>
      <c r="B398" s="24" t="e">
        <f>VLOOKUP(Prod_Area_data[[#This Row],[or_product]],Ref_products[],2,FALSE)</f>
        <v>#N/A</v>
      </c>
      <c r="C398" s="24" t="str">
        <f>VLOOKUP(Prod_Area_data[[#This Row],[MS]],Ref_MS[],2,FALSE)</f>
        <v>Germany</v>
      </c>
      <c r="D398" s="28" t="s">
        <v>160</v>
      </c>
      <c r="E398" s="28" t="s">
        <v>135</v>
      </c>
      <c r="F398" s="28" t="s">
        <v>40</v>
      </c>
      <c r="G398" s="36">
        <f t="shared" si="19"/>
        <v>105.86666666666663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0</v>
      </c>
      <c r="X398" s="36">
        <v>43.2</v>
      </c>
      <c r="Y398" s="36">
        <v>65.7</v>
      </c>
      <c r="Z398" s="36">
        <v>58.7</v>
      </c>
      <c r="AA398" s="36">
        <v>84.1</v>
      </c>
      <c r="AB398" s="36">
        <v>90.5</v>
      </c>
      <c r="AC398" s="36">
        <v>106.6</v>
      </c>
      <c r="AD398" s="36">
        <v>120.5</v>
      </c>
      <c r="AE398" s="56">
        <v>122.1</v>
      </c>
      <c r="AF398" s="51">
        <v>141.94428571428224</v>
      </c>
    </row>
    <row r="399" spans="1:32" x14ac:dyDescent="0.25">
      <c r="A399" s="2" t="s">
        <v>29</v>
      </c>
      <c r="B399" s="24" t="e">
        <f>VLOOKUP(Prod_Area_data[[#This Row],[or_product]],Ref_products[],2,FALSE)</f>
        <v>#N/A</v>
      </c>
      <c r="C399" s="24" t="str">
        <f>VLOOKUP(Prod_Area_data[[#This Row],[MS]],Ref_MS[],2,FALSE)</f>
        <v>Estonia</v>
      </c>
      <c r="D399" s="28" t="s">
        <v>160</v>
      </c>
      <c r="E399" s="28" t="s">
        <v>136</v>
      </c>
      <c r="F399" s="28" t="s">
        <v>41</v>
      </c>
      <c r="G399" s="36">
        <f t="shared" si="19"/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56">
        <v>0</v>
      </c>
      <c r="AF399" s="51">
        <v>0</v>
      </c>
    </row>
    <row r="400" spans="1:32" x14ac:dyDescent="0.25">
      <c r="A400" s="2" t="s">
        <v>29</v>
      </c>
      <c r="B400" s="24" t="e">
        <f>VLOOKUP(Prod_Area_data[[#This Row],[or_product]],Ref_products[],2,FALSE)</f>
        <v>#N/A</v>
      </c>
      <c r="C400" s="24" t="str">
        <f>VLOOKUP(Prod_Area_data[[#This Row],[MS]],Ref_MS[],2,FALSE)</f>
        <v>Ireland</v>
      </c>
      <c r="D400" s="28" t="s">
        <v>160</v>
      </c>
      <c r="E400" s="28" t="s">
        <v>137</v>
      </c>
      <c r="F400" s="28" t="s">
        <v>42</v>
      </c>
      <c r="G400" s="36">
        <f t="shared" si="19"/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0</v>
      </c>
      <c r="W400" s="36">
        <v>0</v>
      </c>
      <c r="X400" s="36">
        <v>0</v>
      </c>
      <c r="Y400" s="36">
        <v>0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56">
        <v>0</v>
      </c>
      <c r="AF400" s="51">
        <v>0</v>
      </c>
    </row>
    <row r="401" spans="1:32" x14ac:dyDescent="0.25">
      <c r="A401" s="2" t="s">
        <v>29</v>
      </c>
      <c r="B401" s="24" t="e">
        <f>VLOOKUP(Prod_Area_data[[#This Row],[or_product]],Ref_products[],2,FALSE)</f>
        <v>#N/A</v>
      </c>
      <c r="C401" s="24" t="str">
        <f>VLOOKUP(Prod_Area_data[[#This Row],[MS]],Ref_MS[],2,FALSE)</f>
        <v>Greece</v>
      </c>
      <c r="D401" s="28" t="s">
        <v>160</v>
      </c>
      <c r="E401" s="28" t="s">
        <v>138</v>
      </c>
      <c r="F401" s="28" t="s">
        <v>43</v>
      </c>
      <c r="G401" s="36">
        <f t="shared" si="19"/>
        <v>1.3033333333333332</v>
      </c>
      <c r="H401" s="36">
        <v>0.2</v>
      </c>
      <c r="I401" s="36">
        <v>0.22</v>
      </c>
      <c r="J401" s="36">
        <v>0.28000000000000003</v>
      </c>
      <c r="K401" s="36">
        <v>1.9</v>
      </c>
      <c r="L401" s="36">
        <v>0.25</v>
      </c>
      <c r="M401" s="36">
        <v>0.21</v>
      </c>
      <c r="N401" s="36">
        <v>0.1</v>
      </c>
      <c r="O401" s="36">
        <v>0.22</v>
      </c>
      <c r="P401" s="36">
        <v>0.18</v>
      </c>
      <c r="Q401" s="36">
        <v>3.6</v>
      </c>
      <c r="R401" s="36">
        <v>4.32</v>
      </c>
      <c r="S401" s="36">
        <v>0.44</v>
      </c>
      <c r="T401" s="36">
        <v>0.35</v>
      </c>
      <c r="U401" s="36">
        <v>1.88</v>
      </c>
      <c r="V401" s="36">
        <v>4.45</v>
      </c>
      <c r="W401" s="36">
        <v>4.67</v>
      </c>
      <c r="X401" s="36">
        <v>2.27</v>
      </c>
      <c r="Y401" s="36">
        <v>2.89</v>
      </c>
      <c r="Z401" s="36">
        <v>2.52</v>
      </c>
      <c r="AA401" s="36">
        <v>3.72</v>
      </c>
      <c r="AB401" s="36">
        <v>1.84</v>
      </c>
      <c r="AC401" s="36">
        <v>1.23</v>
      </c>
      <c r="AD401" s="36">
        <v>0.68</v>
      </c>
      <c r="AE401" s="56">
        <v>0.84</v>
      </c>
      <c r="AF401" s="51">
        <v>0.75782465832613943</v>
      </c>
    </row>
    <row r="402" spans="1:32" x14ac:dyDescent="0.25">
      <c r="A402" s="2" t="s">
        <v>29</v>
      </c>
      <c r="B402" s="24" t="e">
        <f>VLOOKUP(Prod_Area_data[[#This Row],[or_product]],Ref_products[],2,FALSE)</f>
        <v>#N/A</v>
      </c>
      <c r="C402" s="24" t="str">
        <f>VLOOKUP(Prod_Area_data[[#This Row],[MS]],Ref_MS[],2,FALSE)</f>
        <v>Spain</v>
      </c>
      <c r="D402" s="28" t="s">
        <v>160</v>
      </c>
      <c r="E402" s="28" t="s">
        <v>139</v>
      </c>
      <c r="F402" s="28" t="s">
        <v>44</v>
      </c>
      <c r="G402" s="36">
        <f t="shared" si="19"/>
        <v>4.7433333333333332</v>
      </c>
      <c r="H402" s="36">
        <v>6.7</v>
      </c>
      <c r="I402" s="36">
        <v>6.6</v>
      </c>
      <c r="J402" s="36">
        <v>1.6</v>
      </c>
      <c r="K402" s="36">
        <v>0.6</v>
      </c>
      <c r="L402" s="36">
        <v>0.4</v>
      </c>
      <c r="M402" s="36">
        <v>2.7</v>
      </c>
      <c r="N402" s="36">
        <v>1.5</v>
      </c>
      <c r="O402" s="36">
        <v>0.9</v>
      </c>
      <c r="P402" s="36">
        <v>0.7</v>
      </c>
      <c r="Q402" s="36">
        <v>2.8</v>
      </c>
      <c r="R402" s="36">
        <v>1.81</v>
      </c>
      <c r="S402" s="36">
        <v>1.74</v>
      </c>
      <c r="T402" s="36">
        <v>1.33</v>
      </c>
      <c r="U402" s="36">
        <v>1.39</v>
      </c>
      <c r="V402" s="36">
        <v>2.65</v>
      </c>
      <c r="W402" s="36">
        <v>4.1100000000000003</v>
      </c>
      <c r="X402" s="36">
        <v>2.87</v>
      </c>
      <c r="Y402" s="36">
        <v>4.5999999999999996</v>
      </c>
      <c r="Z402" s="36">
        <v>4.25</v>
      </c>
      <c r="AA402" s="36">
        <v>5.05</v>
      </c>
      <c r="AB402" s="36">
        <v>4.5199999999999996</v>
      </c>
      <c r="AC402" s="36">
        <v>4.66</v>
      </c>
      <c r="AD402" s="36">
        <v>3.71</v>
      </c>
      <c r="AE402" s="56">
        <v>7.19</v>
      </c>
      <c r="AF402" s="51">
        <v>5.8497547834489776</v>
      </c>
    </row>
    <row r="403" spans="1:32" x14ac:dyDescent="0.25">
      <c r="A403" s="2" t="s">
        <v>29</v>
      </c>
      <c r="B403" s="24" t="e">
        <f>VLOOKUP(Prod_Area_data[[#This Row],[or_product]],Ref_products[],2,FALSE)</f>
        <v>#N/A</v>
      </c>
      <c r="C403" s="24" t="str">
        <f>VLOOKUP(Prod_Area_data[[#This Row],[MS]],Ref_MS[],2,FALSE)</f>
        <v>France</v>
      </c>
      <c r="D403" s="28" t="s">
        <v>160</v>
      </c>
      <c r="E403" s="28" t="s">
        <v>141</v>
      </c>
      <c r="F403" s="28" t="s">
        <v>9</v>
      </c>
      <c r="G403" s="36">
        <f t="shared" si="19"/>
        <v>409.52000000000004</v>
      </c>
      <c r="H403" s="36">
        <v>201</v>
      </c>
      <c r="I403" s="36">
        <v>309.7</v>
      </c>
      <c r="J403" s="36">
        <v>210.3</v>
      </c>
      <c r="K403" s="36">
        <v>147.4</v>
      </c>
      <c r="L403" s="36">
        <v>147.1</v>
      </c>
      <c r="M403" s="36">
        <v>142.5</v>
      </c>
      <c r="N403" s="36">
        <v>123</v>
      </c>
      <c r="O403" s="36">
        <v>84.3</v>
      </c>
      <c r="P403" s="36">
        <v>63.1</v>
      </c>
      <c r="Q403" s="36">
        <v>109.8</v>
      </c>
      <c r="R403" s="36">
        <v>136.74</v>
      </c>
      <c r="S403" s="36">
        <v>122.52</v>
      </c>
      <c r="T403" s="36">
        <v>103.94</v>
      </c>
      <c r="U403" s="36">
        <v>110.07</v>
      </c>
      <c r="V403" s="36">
        <v>227.26</v>
      </c>
      <c r="W403" s="36">
        <v>336.83</v>
      </c>
      <c r="X403" s="36">
        <v>338.95</v>
      </c>
      <c r="Y403" s="36">
        <v>414.33</v>
      </c>
      <c r="Z403" s="36">
        <v>398.48</v>
      </c>
      <c r="AA403" s="36">
        <v>428.53</v>
      </c>
      <c r="AB403" s="36">
        <v>406.81</v>
      </c>
      <c r="AC403" s="36">
        <v>439.35</v>
      </c>
      <c r="AD403" s="36">
        <v>375.82</v>
      </c>
      <c r="AE403" s="56">
        <v>393.22</v>
      </c>
      <c r="AF403" s="51">
        <v>501.58640000000139</v>
      </c>
    </row>
    <row r="404" spans="1:32" x14ac:dyDescent="0.25">
      <c r="A404" s="2" t="s">
        <v>29</v>
      </c>
      <c r="B404" s="24" t="e">
        <f>VLOOKUP(Prod_Area_data[[#This Row],[or_product]],Ref_products[],2,FALSE)</f>
        <v>#N/A</v>
      </c>
      <c r="C404" s="24" t="str">
        <f>VLOOKUP(Prod_Area_data[[#This Row],[MS]],Ref_MS[],2,FALSE)</f>
        <v>Croatia</v>
      </c>
      <c r="D404" s="28" t="s">
        <v>160</v>
      </c>
      <c r="E404" s="28" t="s">
        <v>142</v>
      </c>
      <c r="F404" s="28" t="s">
        <v>33</v>
      </c>
      <c r="G404" s="36">
        <f t="shared" si="19"/>
        <v>230.3833333333333</v>
      </c>
      <c r="H404" s="36">
        <v>65.3</v>
      </c>
      <c r="I404" s="36">
        <v>91.84</v>
      </c>
      <c r="J404" s="36">
        <v>129.47</v>
      </c>
      <c r="K404" s="36">
        <v>82.59</v>
      </c>
      <c r="L404" s="36">
        <v>97.92</v>
      </c>
      <c r="M404" s="36">
        <v>119.6</v>
      </c>
      <c r="N404" s="36">
        <v>174.21</v>
      </c>
      <c r="O404" s="36">
        <v>90.64</v>
      </c>
      <c r="P404" s="36">
        <v>107.56</v>
      </c>
      <c r="Q404" s="36">
        <v>115.16</v>
      </c>
      <c r="R404" s="36">
        <v>153.58000000000001</v>
      </c>
      <c r="S404" s="36">
        <v>147.27000000000001</v>
      </c>
      <c r="T404" s="36">
        <v>96.72</v>
      </c>
      <c r="U404" s="36">
        <v>111.32</v>
      </c>
      <c r="V404" s="36">
        <v>131.41999999999999</v>
      </c>
      <c r="W404" s="36">
        <v>196.43</v>
      </c>
      <c r="X404" s="36">
        <v>244.08</v>
      </c>
      <c r="Y404" s="36">
        <v>207.77</v>
      </c>
      <c r="Z404" s="36">
        <v>245.19</v>
      </c>
      <c r="AA404" s="36">
        <v>244.28</v>
      </c>
      <c r="AB404" s="36">
        <v>266.01</v>
      </c>
      <c r="AC404" s="36">
        <v>227.87</v>
      </c>
      <c r="AD404" s="36">
        <v>194.77</v>
      </c>
      <c r="AE404" s="56">
        <v>219</v>
      </c>
      <c r="AF404" s="51">
        <v>260.00038666666711</v>
      </c>
    </row>
    <row r="405" spans="1:32" x14ac:dyDescent="0.25">
      <c r="A405" s="2" t="s">
        <v>29</v>
      </c>
      <c r="B405" s="24" t="e">
        <f>VLOOKUP(Prod_Area_data[[#This Row],[or_product]],Ref_products[],2,FALSE)</f>
        <v>#N/A</v>
      </c>
      <c r="C405" s="24" t="str">
        <f>VLOOKUP(Prod_Area_data[[#This Row],[MS]],Ref_MS[],2,FALSE)</f>
        <v>Italy</v>
      </c>
      <c r="D405" s="28" t="s">
        <v>160</v>
      </c>
      <c r="E405" s="28" t="s">
        <v>143</v>
      </c>
      <c r="F405" s="28" t="s">
        <v>45</v>
      </c>
      <c r="G405" s="36">
        <f t="shared" si="19"/>
        <v>957.43000000000018</v>
      </c>
      <c r="H405" s="36">
        <v>903.5</v>
      </c>
      <c r="I405" s="36">
        <v>881.8</v>
      </c>
      <c r="J405" s="36">
        <v>566.20000000000005</v>
      </c>
      <c r="K405" s="36">
        <v>388.5</v>
      </c>
      <c r="L405" s="36">
        <v>518.1</v>
      </c>
      <c r="M405" s="36">
        <v>553</v>
      </c>
      <c r="N405" s="36">
        <v>551.29999999999995</v>
      </c>
      <c r="O405" s="36">
        <v>408.5</v>
      </c>
      <c r="P405" s="36">
        <v>346.2</v>
      </c>
      <c r="Q405" s="36">
        <v>468.2</v>
      </c>
      <c r="R405" s="36">
        <v>552.45000000000005</v>
      </c>
      <c r="S405" s="36">
        <v>564.64</v>
      </c>
      <c r="T405" s="36">
        <v>422.13</v>
      </c>
      <c r="U405" s="36">
        <v>624.36</v>
      </c>
      <c r="V405" s="36">
        <v>933.14</v>
      </c>
      <c r="W405" s="36">
        <v>1116.98</v>
      </c>
      <c r="X405" s="36">
        <v>1081.33</v>
      </c>
      <c r="Y405" s="36">
        <v>1019.78</v>
      </c>
      <c r="Z405" s="36">
        <v>1138.94</v>
      </c>
      <c r="AA405" s="36">
        <v>1001.15</v>
      </c>
      <c r="AB405" s="36">
        <v>965.44</v>
      </c>
      <c r="AC405" s="36">
        <v>886.57</v>
      </c>
      <c r="AD405" s="36">
        <v>905.7</v>
      </c>
      <c r="AE405" s="56">
        <v>1052.1400000000001</v>
      </c>
      <c r="AF405" s="51">
        <v>1081.1564133333311</v>
      </c>
    </row>
    <row r="406" spans="1:32" x14ac:dyDescent="0.25">
      <c r="A406" s="2" t="s">
        <v>29</v>
      </c>
      <c r="B406" s="24" t="e">
        <f>VLOOKUP(Prod_Area_data[[#This Row],[or_product]],Ref_products[],2,FALSE)</f>
        <v>#N/A</v>
      </c>
      <c r="C406" s="24" t="str">
        <f>VLOOKUP(Prod_Area_data[[#This Row],[MS]],Ref_MS[],2,FALSE)</f>
        <v>Cyprus</v>
      </c>
      <c r="D406" s="28" t="s">
        <v>160</v>
      </c>
      <c r="E406" s="28" t="s">
        <v>144</v>
      </c>
      <c r="F406" s="28" t="s">
        <v>46</v>
      </c>
      <c r="G406" s="36">
        <f t="shared" si="19"/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56">
        <v>0</v>
      </c>
      <c r="AF406" s="51">
        <v>0</v>
      </c>
    </row>
    <row r="407" spans="1:32" x14ac:dyDescent="0.25">
      <c r="A407" s="2" t="s">
        <v>29</v>
      </c>
      <c r="B407" s="24" t="e">
        <f>VLOOKUP(Prod_Area_data[[#This Row],[or_product]],Ref_products[],2,FALSE)</f>
        <v>#N/A</v>
      </c>
      <c r="C407" s="24" t="str">
        <f>VLOOKUP(Prod_Area_data[[#This Row],[MS]],Ref_MS[],2,FALSE)</f>
        <v>Latvia</v>
      </c>
      <c r="D407" s="28" t="s">
        <v>160</v>
      </c>
      <c r="E407" s="28" t="s">
        <v>145</v>
      </c>
      <c r="F407" s="28" t="s">
        <v>47</v>
      </c>
      <c r="G407" s="36">
        <f t="shared" si="19"/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56">
        <v>0</v>
      </c>
      <c r="AF407" s="51">
        <v>0</v>
      </c>
    </row>
    <row r="408" spans="1:32" x14ac:dyDescent="0.25">
      <c r="A408" s="2" t="s">
        <v>29</v>
      </c>
      <c r="B408" s="24" t="e">
        <f>VLOOKUP(Prod_Area_data[[#This Row],[or_product]],Ref_products[],2,FALSE)</f>
        <v>#N/A</v>
      </c>
      <c r="C408" s="24" t="str">
        <f>VLOOKUP(Prod_Area_data[[#This Row],[MS]],Ref_MS[],2,FALSE)</f>
        <v>Lithuania</v>
      </c>
      <c r="D408" s="28" t="s">
        <v>160</v>
      </c>
      <c r="E408" s="28" t="s">
        <v>146</v>
      </c>
      <c r="F408" s="28" t="s">
        <v>48</v>
      </c>
      <c r="G408" s="36">
        <f t="shared" si="19"/>
        <v>2.2766666666666668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0.7</v>
      </c>
      <c r="T408" s="36">
        <v>1.8</v>
      </c>
      <c r="U408" s="36">
        <v>1.5</v>
      </c>
      <c r="V408" s="36">
        <v>1.7</v>
      </c>
      <c r="W408" s="36">
        <v>1.78</v>
      </c>
      <c r="X408" s="36">
        <v>3.05</v>
      </c>
      <c r="Y408" s="36">
        <v>3.06</v>
      </c>
      <c r="Z408" s="36">
        <v>3.45</v>
      </c>
      <c r="AA408" s="36">
        <v>2.31</v>
      </c>
      <c r="AB408" s="36">
        <v>2.56</v>
      </c>
      <c r="AC408" s="36">
        <v>2.23</v>
      </c>
      <c r="AD408" s="36">
        <v>2.29</v>
      </c>
      <c r="AE408" s="56">
        <v>1.6</v>
      </c>
      <c r="AF408" s="51">
        <v>2.1452015274676093</v>
      </c>
    </row>
    <row r="409" spans="1:32" x14ac:dyDescent="0.25">
      <c r="A409" s="2" t="s">
        <v>29</v>
      </c>
      <c r="B409" s="24" t="e">
        <f>VLOOKUP(Prod_Area_data[[#This Row],[or_product]],Ref_products[],2,FALSE)</f>
        <v>#N/A</v>
      </c>
      <c r="C409" s="24" t="str">
        <f>VLOOKUP(Prod_Area_data[[#This Row],[MS]],Ref_MS[],2,FALSE)</f>
        <v>Luxembourg</v>
      </c>
      <c r="D409" s="28" t="s">
        <v>160</v>
      </c>
      <c r="E409" s="28" t="s">
        <v>147</v>
      </c>
      <c r="F409" s="28" t="s">
        <v>49</v>
      </c>
      <c r="G409" s="36">
        <f t="shared" si="19"/>
        <v>1.3333333333333336E-2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0.03</v>
      </c>
      <c r="AC409" s="36">
        <v>0.02</v>
      </c>
      <c r="AD409" s="36">
        <v>0.02</v>
      </c>
      <c r="AE409" s="56">
        <v>0</v>
      </c>
      <c r="AF409" s="51">
        <v>0</v>
      </c>
    </row>
    <row r="410" spans="1:32" x14ac:dyDescent="0.25">
      <c r="A410" s="2" t="s">
        <v>29</v>
      </c>
      <c r="B410" s="24" t="e">
        <f>VLOOKUP(Prod_Area_data[[#This Row],[or_product]],Ref_products[],2,FALSE)</f>
        <v>#N/A</v>
      </c>
      <c r="C410" s="24" t="str">
        <f>VLOOKUP(Prod_Area_data[[#This Row],[MS]],Ref_MS[],2,FALSE)</f>
        <v>Hungary</v>
      </c>
      <c r="D410" s="28" t="s">
        <v>160</v>
      </c>
      <c r="E410" s="28" t="s">
        <v>148</v>
      </c>
      <c r="F410" s="28" t="s">
        <v>50</v>
      </c>
      <c r="G410" s="36">
        <f t="shared" si="19"/>
        <v>163.97</v>
      </c>
      <c r="H410" s="36">
        <v>30.8</v>
      </c>
      <c r="I410" s="36">
        <v>41.5</v>
      </c>
      <c r="J410" s="36">
        <v>56.2</v>
      </c>
      <c r="K410" s="36">
        <v>50.1</v>
      </c>
      <c r="L410" s="36">
        <v>64.8</v>
      </c>
      <c r="M410" s="36">
        <v>78</v>
      </c>
      <c r="N410" s="36">
        <v>85</v>
      </c>
      <c r="O410" s="36">
        <v>54</v>
      </c>
      <c r="P410" s="36">
        <v>74.099999999999994</v>
      </c>
      <c r="Q410" s="36">
        <v>71.599999999999994</v>
      </c>
      <c r="R410" s="36">
        <v>85.44</v>
      </c>
      <c r="S410" s="36">
        <v>94.96</v>
      </c>
      <c r="T410" s="36">
        <v>67.73</v>
      </c>
      <c r="U410" s="36">
        <v>78.760000000000005</v>
      </c>
      <c r="V410" s="36">
        <v>115.59</v>
      </c>
      <c r="W410" s="36">
        <v>145.85</v>
      </c>
      <c r="X410" s="36">
        <v>184.73</v>
      </c>
      <c r="Y410" s="36">
        <v>179.28</v>
      </c>
      <c r="Z410" s="36">
        <v>181.24</v>
      </c>
      <c r="AA410" s="36">
        <v>169.57</v>
      </c>
      <c r="AB410" s="36">
        <v>165.76</v>
      </c>
      <c r="AC410" s="36">
        <v>156.58000000000001</v>
      </c>
      <c r="AD410" s="36">
        <v>134.47</v>
      </c>
      <c r="AE410" s="56">
        <v>177.24</v>
      </c>
      <c r="AF410" s="51">
        <v>181.92547333333351</v>
      </c>
    </row>
    <row r="411" spans="1:32" x14ac:dyDescent="0.25">
      <c r="A411" s="2" t="s">
        <v>29</v>
      </c>
      <c r="B411" s="24" t="e">
        <f>VLOOKUP(Prod_Area_data[[#This Row],[or_product]],Ref_products[],2,FALSE)</f>
        <v>#N/A</v>
      </c>
      <c r="C411" s="24" t="str">
        <f>VLOOKUP(Prod_Area_data[[#This Row],[MS]],Ref_MS[],2,FALSE)</f>
        <v>Malta</v>
      </c>
      <c r="D411" s="28" t="s">
        <v>160</v>
      </c>
      <c r="E411" s="28" t="s">
        <v>149</v>
      </c>
      <c r="F411" s="28" t="s">
        <v>51</v>
      </c>
      <c r="G411" s="36">
        <f t="shared" si="19"/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56">
        <v>0</v>
      </c>
      <c r="AF411" s="51">
        <v>0</v>
      </c>
    </row>
    <row r="412" spans="1:32" x14ac:dyDescent="0.25">
      <c r="A412" s="2" t="s">
        <v>29</v>
      </c>
      <c r="B412" s="24" t="e">
        <f>VLOOKUP(Prod_Area_data[[#This Row],[or_product]],Ref_products[],2,FALSE)</f>
        <v>#N/A</v>
      </c>
      <c r="C412" s="24" t="str">
        <f>VLOOKUP(Prod_Area_data[[#This Row],[MS]],Ref_MS[],2,FALSE)</f>
        <v>Netherlands</v>
      </c>
      <c r="D412" s="28" t="s">
        <v>160</v>
      </c>
      <c r="E412" s="28" t="s">
        <v>150</v>
      </c>
      <c r="F412" s="28" t="s">
        <v>52</v>
      </c>
      <c r="G412" s="36">
        <f t="shared" si="19"/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0.99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56">
        <v>0</v>
      </c>
      <c r="AF412" s="51">
        <v>0</v>
      </c>
    </row>
    <row r="413" spans="1:32" x14ac:dyDescent="0.25">
      <c r="A413" s="2" t="s">
        <v>29</v>
      </c>
      <c r="B413" s="24" t="e">
        <f>VLOOKUP(Prod_Area_data[[#This Row],[or_product]],Ref_products[],2,FALSE)</f>
        <v>#N/A</v>
      </c>
      <c r="C413" s="24" t="str">
        <f>VLOOKUP(Prod_Area_data[[#This Row],[MS]],Ref_MS[],2,FALSE)</f>
        <v>Austria</v>
      </c>
      <c r="D413" s="28" t="s">
        <v>160</v>
      </c>
      <c r="E413" s="28" t="s">
        <v>151</v>
      </c>
      <c r="F413" s="28" t="s">
        <v>53</v>
      </c>
      <c r="G413" s="36">
        <f t="shared" si="19"/>
        <v>231.97666666666669</v>
      </c>
      <c r="H413" s="36">
        <v>32.799999999999997</v>
      </c>
      <c r="I413" s="36">
        <v>33.9</v>
      </c>
      <c r="J413" s="36">
        <v>35.299999999999997</v>
      </c>
      <c r="K413" s="36">
        <v>39.5</v>
      </c>
      <c r="L413" s="36">
        <v>44.8</v>
      </c>
      <c r="M413" s="36">
        <v>60.6</v>
      </c>
      <c r="N413" s="36">
        <v>65</v>
      </c>
      <c r="O413" s="36">
        <v>52.9</v>
      </c>
      <c r="P413" s="36">
        <v>54.1</v>
      </c>
      <c r="Q413" s="36">
        <v>71.3</v>
      </c>
      <c r="R413" s="36">
        <v>94.54</v>
      </c>
      <c r="S413" s="36">
        <v>109.38</v>
      </c>
      <c r="T413" s="36">
        <v>104.14</v>
      </c>
      <c r="U413" s="36">
        <v>82.78</v>
      </c>
      <c r="V413" s="36">
        <v>118.13</v>
      </c>
      <c r="W413" s="36">
        <v>136.19999999999999</v>
      </c>
      <c r="X413" s="36">
        <v>152.6</v>
      </c>
      <c r="Y413" s="36">
        <v>193.42</v>
      </c>
      <c r="Z413" s="36">
        <v>184.34</v>
      </c>
      <c r="AA413" s="36">
        <v>215.28</v>
      </c>
      <c r="AB413" s="36">
        <v>202.5</v>
      </c>
      <c r="AC413" s="36">
        <v>235.09</v>
      </c>
      <c r="AD413" s="36">
        <v>245.56</v>
      </c>
      <c r="AE413" s="56">
        <v>270.24</v>
      </c>
      <c r="AF413" s="51">
        <v>293.09062000000193</v>
      </c>
    </row>
    <row r="414" spans="1:32" x14ac:dyDescent="0.25">
      <c r="A414" s="2" t="s">
        <v>29</v>
      </c>
      <c r="B414" s="24" t="e">
        <f>VLOOKUP(Prod_Area_data[[#This Row],[or_product]],Ref_products[],2,FALSE)</f>
        <v>#N/A</v>
      </c>
      <c r="C414" s="24" t="str">
        <f>VLOOKUP(Prod_Area_data[[#This Row],[MS]],Ref_MS[],2,FALSE)</f>
        <v>Poland</v>
      </c>
      <c r="D414" s="28" t="s">
        <v>160</v>
      </c>
      <c r="E414" s="28" t="s">
        <v>152</v>
      </c>
      <c r="F414" s="28" t="s">
        <v>54</v>
      </c>
      <c r="G414" s="36">
        <f t="shared" si="19"/>
        <v>26.596666666666668</v>
      </c>
      <c r="H414" s="36">
        <v>0</v>
      </c>
      <c r="I414" s="36">
        <v>0</v>
      </c>
      <c r="J414" s="36">
        <v>0</v>
      </c>
      <c r="K414" s="36">
        <v>0.3</v>
      </c>
      <c r="L414" s="36">
        <v>0.4</v>
      </c>
      <c r="M414" s="36">
        <v>0.3</v>
      </c>
      <c r="N414" s="36">
        <v>0.3</v>
      </c>
      <c r="O414" s="36">
        <v>0.5</v>
      </c>
      <c r="P414" s="36">
        <v>0.1</v>
      </c>
      <c r="Q414" s="36">
        <v>0.2</v>
      </c>
      <c r="R414" s="36">
        <v>0.2</v>
      </c>
      <c r="S414" s="36">
        <v>0.3</v>
      </c>
      <c r="T414" s="36">
        <v>1.5</v>
      </c>
      <c r="U414" s="36">
        <v>0</v>
      </c>
      <c r="V414" s="36">
        <v>2.06</v>
      </c>
      <c r="W414" s="36">
        <v>8.8000000000000007</v>
      </c>
      <c r="X414" s="36">
        <v>14.7</v>
      </c>
      <c r="Y414" s="36">
        <v>20.3</v>
      </c>
      <c r="Z414" s="36">
        <v>10.27</v>
      </c>
      <c r="AA414" s="36">
        <v>15.36</v>
      </c>
      <c r="AB414" s="36">
        <v>15.78</v>
      </c>
      <c r="AC414" s="36">
        <v>20.73</v>
      </c>
      <c r="AD414" s="36">
        <v>43.28</v>
      </c>
      <c r="AE414" s="56">
        <v>43.47</v>
      </c>
      <c r="AF414" s="51">
        <v>40.724973333333196</v>
      </c>
    </row>
    <row r="415" spans="1:32" x14ac:dyDescent="0.25">
      <c r="A415" s="2" t="s">
        <v>29</v>
      </c>
      <c r="B415" s="24" t="e">
        <f>VLOOKUP(Prod_Area_data[[#This Row],[or_product]],Ref_products[],2,FALSE)</f>
        <v>#N/A</v>
      </c>
      <c r="C415" s="24" t="str">
        <f>VLOOKUP(Prod_Area_data[[#This Row],[MS]],Ref_MS[],2,FALSE)</f>
        <v>Portugal</v>
      </c>
      <c r="D415" s="28" t="s">
        <v>160</v>
      </c>
      <c r="E415" s="28" t="s">
        <v>153</v>
      </c>
      <c r="F415" s="28" t="s">
        <v>21</v>
      </c>
      <c r="G415" s="36">
        <f t="shared" si="19"/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56">
        <v>0</v>
      </c>
      <c r="AF415" s="51">
        <v>0</v>
      </c>
    </row>
    <row r="416" spans="1:32" x14ac:dyDescent="0.25">
      <c r="A416" s="2" t="s">
        <v>29</v>
      </c>
      <c r="B416" s="24" t="e">
        <f>VLOOKUP(Prod_Area_data[[#This Row],[or_product]],Ref_products[],2,FALSE)</f>
        <v>#N/A</v>
      </c>
      <c r="C416" s="24" t="str">
        <f>VLOOKUP(Prod_Area_data[[#This Row],[MS]],Ref_MS[],2,FALSE)</f>
        <v>Romania</v>
      </c>
      <c r="D416" s="28" t="s">
        <v>160</v>
      </c>
      <c r="E416" s="28" t="s">
        <v>154</v>
      </c>
      <c r="F416" s="28" t="s">
        <v>55</v>
      </c>
      <c r="G416" s="36">
        <f t="shared" si="19"/>
        <v>334.65666666666658</v>
      </c>
      <c r="H416" s="36">
        <v>69.47</v>
      </c>
      <c r="I416" s="36">
        <v>72.69</v>
      </c>
      <c r="J416" s="36">
        <v>145.93</v>
      </c>
      <c r="K416" s="36">
        <v>224.91</v>
      </c>
      <c r="L416" s="36">
        <v>298.51</v>
      </c>
      <c r="M416" s="36">
        <v>312.77999999999997</v>
      </c>
      <c r="N416" s="36">
        <v>344.91</v>
      </c>
      <c r="O416" s="36">
        <v>136.09</v>
      </c>
      <c r="P416" s="36">
        <v>90.58</v>
      </c>
      <c r="Q416" s="36">
        <v>84.27</v>
      </c>
      <c r="R416" s="36">
        <v>149.94</v>
      </c>
      <c r="S416" s="36">
        <v>142.63999999999999</v>
      </c>
      <c r="T416" s="36">
        <v>104.33</v>
      </c>
      <c r="U416" s="36">
        <v>149.93</v>
      </c>
      <c r="V416" s="36">
        <v>202.89</v>
      </c>
      <c r="W416" s="36">
        <v>262.06</v>
      </c>
      <c r="X416" s="36">
        <v>263.38</v>
      </c>
      <c r="Y416" s="36">
        <v>393.5</v>
      </c>
      <c r="Z416" s="36">
        <v>465.61</v>
      </c>
      <c r="AA416" s="36">
        <v>415.94</v>
      </c>
      <c r="AB416" s="36">
        <v>322.08999999999997</v>
      </c>
      <c r="AC416" s="36">
        <v>347.54</v>
      </c>
      <c r="AD416" s="36">
        <v>244.33</v>
      </c>
      <c r="AE416" s="56">
        <v>334.34</v>
      </c>
      <c r="AF416" s="51">
        <v>380.79850666666641</v>
      </c>
    </row>
    <row r="417" spans="1:32" x14ac:dyDescent="0.25">
      <c r="A417" s="2" t="s">
        <v>29</v>
      </c>
      <c r="B417" s="24" t="e">
        <f>VLOOKUP(Prod_Area_data[[#This Row],[or_product]],Ref_products[],2,FALSE)</f>
        <v>#N/A</v>
      </c>
      <c r="C417" s="24" t="str">
        <f>VLOOKUP(Prod_Area_data[[#This Row],[MS]],Ref_MS[],2,FALSE)</f>
        <v>Slovenia</v>
      </c>
      <c r="D417" s="28" t="s">
        <v>160</v>
      </c>
      <c r="E417" s="28" t="s">
        <v>155</v>
      </c>
      <c r="F417" s="28" t="s">
        <v>56</v>
      </c>
      <c r="G417" s="36">
        <f t="shared" si="19"/>
        <v>5.0533333333333328</v>
      </c>
      <c r="H417" s="36">
        <v>7.0000000000000007E-2</v>
      </c>
      <c r="I417" s="36">
        <v>0.1</v>
      </c>
      <c r="J417" s="36">
        <v>0.16</v>
      </c>
      <c r="K417" s="36">
        <v>7.0000000000000007E-2</v>
      </c>
      <c r="L417" s="36">
        <v>0.23</v>
      </c>
      <c r="M417" s="36">
        <v>0.33</v>
      </c>
      <c r="N417" s="36">
        <v>0.53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1.05</v>
      </c>
      <c r="W417" s="36">
        <v>4.6900000000000004</v>
      </c>
      <c r="X417" s="36">
        <v>7.39</v>
      </c>
      <c r="Y417" s="36">
        <v>7.71</v>
      </c>
      <c r="Z417" s="36">
        <v>5.33</v>
      </c>
      <c r="AA417" s="36">
        <v>4.24</v>
      </c>
      <c r="AB417" s="36">
        <v>5.01</v>
      </c>
      <c r="AC417" s="36">
        <v>4.8099999999999996</v>
      </c>
      <c r="AD417" s="36">
        <v>5.34</v>
      </c>
      <c r="AE417" s="56">
        <v>7.95</v>
      </c>
      <c r="AF417" s="51">
        <v>6.9338647972264003</v>
      </c>
    </row>
    <row r="418" spans="1:32" x14ac:dyDescent="0.25">
      <c r="A418" s="2" t="s">
        <v>29</v>
      </c>
      <c r="B418" s="24" t="e">
        <f>VLOOKUP(Prod_Area_data[[#This Row],[or_product]],Ref_products[],2,FALSE)</f>
        <v>#N/A</v>
      </c>
      <c r="C418" s="24" t="str">
        <f>VLOOKUP(Prod_Area_data[[#This Row],[MS]],Ref_MS[],2,FALSE)</f>
        <v>Slovakia</v>
      </c>
      <c r="D418" s="28" t="s">
        <v>160</v>
      </c>
      <c r="E418" s="28" t="s">
        <v>156</v>
      </c>
      <c r="F418" s="28" t="s">
        <v>57</v>
      </c>
      <c r="G418" s="36">
        <f t="shared" si="19"/>
        <v>124.54</v>
      </c>
      <c r="H418" s="36">
        <v>4.8</v>
      </c>
      <c r="I418" s="36">
        <v>10.4</v>
      </c>
      <c r="J418" s="36">
        <v>15</v>
      </c>
      <c r="K418" s="36">
        <v>12.2</v>
      </c>
      <c r="L418" s="36">
        <v>13.5</v>
      </c>
      <c r="M418" s="36">
        <v>19</v>
      </c>
      <c r="N418" s="36">
        <v>20.6</v>
      </c>
      <c r="O418" s="36">
        <v>11</v>
      </c>
      <c r="P418" s="36">
        <v>11.4</v>
      </c>
      <c r="Q418" s="36">
        <v>15.4</v>
      </c>
      <c r="R418" s="36">
        <v>24.04</v>
      </c>
      <c r="S418" s="36">
        <v>36.9</v>
      </c>
      <c r="T418" s="36">
        <v>41.83</v>
      </c>
      <c r="U418" s="36">
        <v>39.619999999999997</v>
      </c>
      <c r="V418" s="36">
        <v>83.91</v>
      </c>
      <c r="W418" s="36">
        <v>62.09</v>
      </c>
      <c r="X418" s="36">
        <v>92.48</v>
      </c>
      <c r="Y418" s="36">
        <v>102.44</v>
      </c>
      <c r="Z418" s="36">
        <v>104.53</v>
      </c>
      <c r="AA418" s="36">
        <v>116.94</v>
      </c>
      <c r="AB418" s="36">
        <v>129.19999999999999</v>
      </c>
      <c r="AC418" s="36">
        <v>161.41</v>
      </c>
      <c r="AD418" s="36">
        <v>96.52</v>
      </c>
      <c r="AE418" s="56">
        <v>127.48</v>
      </c>
      <c r="AF418" s="51">
        <v>161.36340000000163</v>
      </c>
    </row>
    <row r="419" spans="1:32" x14ac:dyDescent="0.25">
      <c r="A419" s="2" t="s">
        <v>29</v>
      </c>
      <c r="B419" s="24" t="e">
        <f>VLOOKUP(Prod_Area_data[[#This Row],[or_product]],Ref_products[],2,FALSE)</f>
        <v>#N/A</v>
      </c>
      <c r="C419" s="24" t="str">
        <f>VLOOKUP(Prod_Area_data[[#This Row],[MS]],Ref_MS[],2,FALSE)</f>
        <v>Finland</v>
      </c>
      <c r="D419" s="28" t="s">
        <v>160</v>
      </c>
      <c r="E419" s="28" t="s">
        <v>157</v>
      </c>
      <c r="F419" s="28" t="s">
        <v>58</v>
      </c>
      <c r="G419" s="36">
        <f t="shared" si="19"/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56">
        <v>0</v>
      </c>
      <c r="AF419" s="51">
        <v>0</v>
      </c>
    </row>
    <row r="420" spans="1:32" x14ac:dyDescent="0.25">
      <c r="A420" s="2" t="s">
        <v>29</v>
      </c>
      <c r="B420" s="24" t="e">
        <f>VLOOKUP(Prod_Area_data[[#This Row],[or_product]],Ref_products[],2,FALSE)</f>
        <v>#N/A</v>
      </c>
      <c r="C420" s="24" t="str">
        <f>VLOOKUP(Prod_Area_data[[#This Row],[MS]],Ref_MS[],2,FALSE)</f>
        <v>Sweden</v>
      </c>
      <c r="D420" s="28" t="s">
        <v>160</v>
      </c>
      <c r="E420" s="28" t="s">
        <v>158</v>
      </c>
      <c r="F420" s="28" t="s">
        <v>59</v>
      </c>
      <c r="G420" s="36">
        <f t="shared" si="19"/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56">
        <v>0</v>
      </c>
      <c r="AF420" s="51">
        <v>0</v>
      </c>
    </row>
    <row r="421" spans="1:32" x14ac:dyDescent="0.25">
      <c r="A421" s="2" t="s">
        <v>29</v>
      </c>
      <c r="B421" s="24" t="e">
        <f>VLOOKUP(Prod_Area_data[[#This Row],[or_product]],Ref_products[],2,FALSE)</f>
        <v>#N/A</v>
      </c>
      <c r="C421" s="24" t="str">
        <f>VLOOKUP(Prod_Area_data[[#This Row],[MS]],Ref_MS[],2,FALSE)</f>
        <v>United Kingdom</v>
      </c>
      <c r="D421" s="28" t="s">
        <v>160</v>
      </c>
      <c r="E421" s="28" t="s">
        <v>159</v>
      </c>
      <c r="F421" s="28" t="s">
        <v>60</v>
      </c>
      <c r="G421" s="36">
        <f t="shared" si="19"/>
        <v>0</v>
      </c>
      <c r="H421" s="36">
        <v>0</v>
      </c>
      <c r="I421" s="36">
        <v>5</v>
      </c>
      <c r="J421" s="36">
        <v>3.5</v>
      </c>
      <c r="K421" s="36">
        <v>4.0999999999999996</v>
      </c>
      <c r="L421" s="36">
        <v>4.0999999999999996</v>
      </c>
      <c r="M421" s="36">
        <v>4</v>
      </c>
      <c r="N421" s="36">
        <v>4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56">
        <v>0</v>
      </c>
      <c r="AF421" s="51">
        <v>0</v>
      </c>
    </row>
    <row r="422" spans="1:32" x14ac:dyDescent="0.25">
      <c r="A422" s="2" t="s">
        <v>28</v>
      </c>
      <c r="B422" s="24" t="str">
        <f>VLOOKUP(Prod_Area_data[[#This Row],[or_product]],Ref_products[],2,FALSE)</f>
        <v>Total oilseeds</v>
      </c>
      <c r="C422" s="24" t="str">
        <f>VLOOKUP(Prod_Area_data[[#This Row],[MS]],Ref_MS[],2,FALSE)</f>
        <v>EU-27</v>
      </c>
      <c r="D422" s="28" t="s">
        <v>30</v>
      </c>
      <c r="E422" s="28" t="s">
        <v>114</v>
      </c>
      <c r="F422" s="28" t="s">
        <v>115</v>
      </c>
      <c r="G422" s="36">
        <f t="shared" si="19"/>
        <v>11124.746666666666</v>
      </c>
      <c r="H422" s="36">
        <f t="shared" ref="H422:W451" si="21">H182+H152+H122+H92</f>
        <v>8254.2000000000007</v>
      </c>
      <c r="I422" s="36">
        <f t="shared" si="21"/>
        <v>7805.8700000000008</v>
      </c>
      <c r="J422" s="36">
        <f t="shared" si="21"/>
        <v>7843.2900000000009</v>
      </c>
      <c r="K422" s="36">
        <f t="shared" si="21"/>
        <v>8491.91</v>
      </c>
      <c r="L422" s="36">
        <f t="shared" si="21"/>
        <v>8323.52</v>
      </c>
      <c r="M422" s="36">
        <f t="shared" si="21"/>
        <v>8524.39</v>
      </c>
      <c r="N422" s="36">
        <f t="shared" si="21"/>
        <v>9462.39</v>
      </c>
      <c r="O422" s="36">
        <f t="shared" si="21"/>
        <v>9781.3999999999978</v>
      </c>
      <c r="P422" s="36">
        <f t="shared" si="21"/>
        <v>9665.1299999999992</v>
      </c>
      <c r="Q422" s="36">
        <f t="shared" si="21"/>
        <v>10270.189999999999</v>
      </c>
      <c r="R422" s="36">
        <f t="shared" si="21"/>
        <v>10734.810000000001</v>
      </c>
      <c r="S422" s="36">
        <f t="shared" si="21"/>
        <v>10906.93</v>
      </c>
      <c r="T422" s="36">
        <f t="shared" si="21"/>
        <v>10234.850000000002</v>
      </c>
      <c r="U422" s="36">
        <f t="shared" si="21"/>
        <v>11112.97</v>
      </c>
      <c r="V422" s="36">
        <f t="shared" si="21"/>
        <v>10908.04</v>
      </c>
      <c r="W422" s="36">
        <f t="shared" si="21"/>
        <v>10949.800000000001</v>
      </c>
      <c r="X422" s="36">
        <f t="shared" ref="X422:AD422" si="22">X182+X152+X122+X92</f>
        <v>10974.32</v>
      </c>
      <c r="Y422" s="36">
        <f t="shared" si="22"/>
        <v>11513.71</v>
      </c>
      <c r="Z422" s="36">
        <f t="shared" si="22"/>
        <v>11344.43</v>
      </c>
      <c r="AA422" s="36">
        <f t="shared" si="22"/>
        <v>10404.32</v>
      </c>
      <c r="AB422" s="36">
        <f t="shared" si="22"/>
        <v>10710.570000000002</v>
      </c>
      <c r="AC422" s="36">
        <f t="shared" si="22"/>
        <v>10696.689999999999</v>
      </c>
      <c r="AD422" s="36">
        <f t="shared" si="22"/>
        <v>11966.98</v>
      </c>
      <c r="AE422" s="56">
        <f t="shared" ref="AE422:AF422" si="23">AE182+AE152+AE122+AE92</f>
        <v>12039.775333333335</v>
      </c>
      <c r="AF422" s="51">
        <f t="shared" si="23"/>
        <v>11893.950704761899</v>
      </c>
    </row>
    <row r="423" spans="1:32" x14ac:dyDescent="0.25">
      <c r="A423" s="2" t="s">
        <v>28</v>
      </c>
      <c r="B423" s="24" t="str">
        <f>VLOOKUP(Prod_Area_data[[#This Row],[or_product]],Ref_products[],2,FALSE)</f>
        <v>Total oilseeds</v>
      </c>
      <c r="C423" s="24" t="str">
        <f>VLOOKUP(Prod_Area_data[[#This Row],[MS]],Ref_MS[],2,FALSE)</f>
        <v>EU-28</v>
      </c>
      <c r="D423" s="28" t="s">
        <v>30</v>
      </c>
      <c r="E423" s="28" t="s">
        <v>34</v>
      </c>
      <c r="F423" s="28" t="s">
        <v>35</v>
      </c>
      <c r="G423" s="36"/>
      <c r="H423" s="36">
        <f t="shared" si="21"/>
        <v>8660.1</v>
      </c>
      <c r="I423" s="36">
        <f t="shared" ref="I423:AB424" si="24">I183+I153+I123+I93</f>
        <v>8242.9700000000012</v>
      </c>
      <c r="J423" s="36">
        <f t="shared" si="24"/>
        <v>8213.9900000000016</v>
      </c>
      <c r="K423" s="36">
        <f t="shared" si="24"/>
        <v>8985.2099999999991</v>
      </c>
      <c r="L423" s="36">
        <f t="shared" si="24"/>
        <v>8852.7200000000012</v>
      </c>
      <c r="M423" s="36">
        <f t="shared" si="24"/>
        <v>9090.59</v>
      </c>
      <c r="N423" s="36">
        <f t="shared" si="24"/>
        <v>9998.989999999998</v>
      </c>
      <c r="O423" s="36">
        <f t="shared" si="24"/>
        <v>10393.999999999998</v>
      </c>
      <c r="P423" s="36">
        <f t="shared" si="24"/>
        <v>10279.23</v>
      </c>
      <c r="Q423" s="36">
        <f t="shared" si="24"/>
        <v>10868.189999999999</v>
      </c>
      <c r="R423" s="36">
        <f t="shared" si="24"/>
        <v>11420.810000000001</v>
      </c>
      <c r="S423" s="36">
        <f t="shared" si="24"/>
        <v>11647.93</v>
      </c>
      <c r="T423" s="36">
        <f t="shared" si="24"/>
        <v>11026.350000000002</v>
      </c>
      <c r="U423" s="36">
        <f t="shared" si="24"/>
        <v>11862.97</v>
      </c>
      <c r="V423" s="36">
        <f t="shared" si="24"/>
        <v>11598.04</v>
      </c>
      <c r="W423" s="36">
        <f t="shared" si="24"/>
        <v>11616.800000000001</v>
      </c>
      <c r="X423" s="36">
        <f t="shared" si="24"/>
        <v>11580.32</v>
      </c>
      <c r="Y423" s="36">
        <f t="shared" si="24"/>
        <v>12102.71</v>
      </c>
      <c r="Z423" s="36">
        <f t="shared" si="24"/>
        <v>11952.43</v>
      </c>
      <c r="AA423" s="36">
        <f t="shared" si="24"/>
        <v>10949.02</v>
      </c>
      <c r="AB423" s="36"/>
      <c r="AC423" s="51"/>
      <c r="AD423" s="51"/>
      <c r="AE423" s="56"/>
      <c r="AF423" s="51"/>
    </row>
    <row r="424" spans="1:32" x14ac:dyDescent="0.25">
      <c r="A424" s="2" t="s">
        <v>28</v>
      </c>
      <c r="B424" s="24" t="str">
        <f>VLOOKUP(Prod_Area_data[[#This Row],[or_product]],Ref_products[],2,FALSE)</f>
        <v>Total oilseeds</v>
      </c>
      <c r="C424" s="24" t="str">
        <f>VLOOKUP(Prod_Area_data[[#This Row],[MS]],Ref_MS[],2,FALSE)</f>
        <v>Belgium</v>
      </c>
      <c r="D424" s="28" t="s">
        <v>30</v>
      </c>
      <c r="E424" s="28" t="s">
        <v>0</v>
      </c>
      <c r="F424" s="28" t="s">
        <v>36</v>
      </c>
      <c r="G424" s="36">
        <f t="shared" si="19"/>
        <v>8.77</v>
      </c>
      <c r="H424" s="36">
        <f t="shared" si="21"/>
        <v>4.8</v>
      </c>
      <c r="I424" s="36">
        <f t="shared" si="21"/>
        <v>5.0999999999999996</v>
      </c>
      <c r="J424" s="36">
        <f t="shared" si="21"/>
        <v>5.0999999999999996</v>
      </c>
      <c r="K424" s="36">
        <f t="shared" si="21"/>
        <v>4.5999999999999996</v>
      </c>
      <c r="L424" s="36">
        <f t="shared" si="21"/>
        <v>5.6</v>
      </c>
      <c r="M424" s="36">
        <f t="shared" si="21"/>
        <v>5.6</v>
      </c>
      <c r="N424" s="36">
        <f t="shared" si="21"/>
        <v>9.6</v>
      </c>
      <c r="O424" s="36">
        <f t="shared" si="21"/>
        <v>10.8</v>
      </c>
      <c r="P424" s="36">
        <f t="shared" si="21"/>
        <v>8.6</v>
      </c>
      <c r="Q424" s="36">
        <f t="shared" si="21"/>
        <v>19.399999999999999</v>
      </c>
      <c r="R424" s="36">
        <f t="shared" si="21"/>
        <v>11.3</v>
      </c>
      <c r="S424" s="36">
        <f t="shared" si="21"/>
        <v>12.03</v>
      </c>
      <c r="T424" s="36">
        <f t="shared" si="21"/>
        <v>12.6</v>
      </c>
      <c r="U424" s="36">
        <f t="shared" si="21"/>
        <v>14.26</v>
      </c>
      <c r="V424" s="36">
        <f t="shared" si="21"/>
        <v>12.25</v>
      </c>
      <c r="W424" s="36">
        <f t="shared" si="21"/>
        <v>11.35</v>
      </c>
      <c r="X424" s="36">
        <f t="shared" si="24"/>
        <v>11.569999999999999</v>
      </c>
      <c r="Y424" s="36">
        <f t="shared" si="24"/>
        <v>10.9</v>
      </c>
      <c r="Z424" s="36">
        <f t="shared" si="24"/>
        <v>11.4</v>
      </c>
      <c r="AA424" s="36">
        <f t="shared" si="24"/>
        <v>9.32</v>
      </c>
      <c r="AB424" s="36">
        <f t="shared" si="24"/>
        <v>8.129999999999999</v>
      </c>
      <c r="AC424" s="36">
        <f t="shared" ref="AC424:AC450" si="25">AC184+AC154+AC124+AC94</f>
        <v>8.32</v>
      </c>
      <c r="AD424" s="36">
        <f t="shared" ref="AD424:AE424" si="26">AD184+AD154+AD124+AD94</f>
        <v>8.67</v>
      </c>
      <c r="AE424" s="56">
        <f t="shared" si="26"/>
        <v>12.316666666666666</v>
      </c>
      <c r="AF424" s="51">
        <f t="shared" ref="AF424" si="27">AF184+AF154+AF124+AF94</f>
        <v>8.9293333333333607</v>
      </c>
    </row>
    <row r="425" spans="1:32" x14ac:dyDescent="0.25">
      <c r="A425" s="2" t="s">
        <v>28</v>
      </c>
      <c r="B425" s="24" t="str">
        <f>VLOOKUP(Prod_Area_data[[#This Row],[or_product]],Ref_products[],2,FALSE)</f>
        <v>Total oilseeds</v>
      </c>
      <c r="C425" s="24" t="str">
        <f>VLOOKUP(Prod_Area_data[[#This Row],[MS]],Ref_MS[],2,FALSE)</f>
        <v>Bulgaria</v>
      </c>
      <c r="D425" s="28" t="s">
        <v>30</v>
      </c>
      <c r="E425" s="28" t="s">
        <v>1</v>
      </c>
      <c r="F425" s="28" t="s">
        <v>37</v>
      </c>
      <c r="G425" s="36">
        <f t="shared" si="19"/>
        <v>964.76333333333366</v>
      </c>
      <c r="H425" s="36">
        <f t="shared" ref="H425:AB425" si="28">H185+H155+H125+H95</f>
        <v>605.6</v>
      </c>
      <c r="I425" s="36">
        <f t="shared" si="28"/>
        <v>407.09999999999997</v>
      </c>
      <c r="J425" s="36">
        <f t="shared" si="28"/>
        <v>480.79999999999995</v>
      </c>
      <c r="K425" s="36">
        <f t="shared" si="28"/>
        <v>673.00000000000011</v>
      </c>
      <c r="L425" s="36">
        <f t="shared" si="28"/>
        <v>604.39999999999986</v>
      </c>
      <c r="M425" s="36">
        <f t="shared" si="28"/>
        <v>646.29999999999995</v>
      </c>
      <c r="N425" s="36">
        <f t="shared" si="28"/>
        <v>766.4</v>
      </c>
      <c r="O425" s="36">
        <f t="shared" si="28"/>
        <v>656.5</v>
      </c>
      <c r="P425" s="36">
        <f t="shared" si="28"/>
        <v>809.30000000000007</v>
      </c>
      <c r="Q425" s="36">
        <f t="shared" si="28"/>
        <v>792.1</v>
      </c>
      <c r="R425" s="36">
        <f t="shared" si="28"/>
        <v>942.55</v>
      </c>
      <c r="S425" s="36">
        <f t="shared" si="28"/>
        <v>979.03</v>
      </c>
      <c r="T425" s="36">
        <f t="shared" si="28"/>
        <v>915.5</v>
      </c>
      <c r="U425" s="36">
        <f t="shared" si="28"/>
        <v>1013.64</v>
      </c>
      <c r="V425" s="36">
        <f t="shared" si="28"/>
        <v>1034.1399999999999</v>
      </c>
      <c r="W425" s="36">
        <f t="shared" si="28"/>
        <v>1015.85</v>
      </c>
      <c r="X425" s="36">
        <f t="shared" si="28"/>
        <v>1003.18</v>
      </c>
      <c r="Y425" s="36">
        <f t="shared" si="28"/>
        <v>1071.17</v>
      </c>
      <c r="Z425" s="36">
        <f t="shared" si="28"/>
        <v>973.69999999999993</v>
      </c>
      <c r="AA425" s="36">
        <f t="shared" si="28"/>
        <v>970.58999999999992</v>
      </c>
      <c r="AB425" s="36">
        <f t="shared" si="28"/>
        <v>945.56999999999994</v>
      </c>
      <c r="AC425" s="36">
        <f t="shared" si="25"/>
        <v>969.90000000000009</v>
      </c>
      <c r="AD425" s="36">
        <f t="shared" ref="AD425:AE425" si="29">AD185+AD155+AD125+AD95</f>
        <v>1056.8700000000001</v>
      </c>
      <c r="AE425" s="56">
        <f t="shared" si="29"/>
        <v>953.8</v>
      </c>
      <c r="AF425" s="51">
        <f t="shared" ref="AF425" si="30">AF185+AF155+AF125+AF95</f>
        <v>967.1793333333319</v>
      </c>
    </row>
    <row r="426" spans="1:32" x14ac:dyDescent="0.25">
      <c r="A426" s="2" t="s">
        <v>28</v>
      </c>
      <c r="B426" s="24" t="str">
        <f>VLOOKUP(Prod_Area_data[[#This Row],[or_product]],Ref_products[],2,FALSE)</f>
        <v>Total oilseeds</v>
      </c>
      <c r="C426" s="24" t="str">
        <f>VLOOKUP(Prod_Area_data[[#This Row],[MS]],Ref_MS[],2,FALSE)</f>
        <v>Czechia</v>
      </c>
      <c r="D426" s="28" t="s">
        <v>30</v>
      </c>
      <c r="E426" s="28" t="s">
        <v>2</v>
      </c>
      <c r="F426" s="28" t="s">
        <v>38</v>
      </c>
      <c r="G426" s="36">
        <f t="shared" si="19"/>
        <v>398.92333333333335</v>
      </c>
      <c r="H426" s="36">
        <f t="shared" ref="H426:AB426" si="31">H186+H156+H126+H96</f>
        <v>359.2</v>
      </c>
      <c r="I426" s="36">
        <f t="shared" si="31"/>
        <v>377.2</v>
      </c>
      <c r="J426" s="36">
        <f t="shared" si="31"/>
        <v>342.6</v>
      </c>
      <c r="K426" s="36">
        <f t="shared" si="31"/>
        <v>312.75</v>
      </c>
      <c r="L426" s="36">
        <f t="shared" si="31"/>
        <v>310.10000000000002</v>
      </c>
      <c r="M426" s="36">
        <f t="shared" si="31"/>
        <v>323.39999999999998</v>
      </c>
      <c r="N426" s="36">
        <f t="shared" si="31"/>
        <v>356.79999999999995</v>
      </c>
      <c r="O426" s="36">
        <f t="shared" si="31"/>
        <v>372.1</v>
      </c>
      <c r="P426" s="36">
        <f t="shared" si="31"/>
        <v>386.9</v>
      </c>
      <c r="Q426" s="36">
        <f t="shared" si="31"/>
        <v>389</v>
      </c>
      <c r="R426" s="36">
        <f t="shared" si="31"/>
        <v>409.55</v>
      </c>
      <c r="S426" s="36">
        <f t="shared" si="31"/>
        <v>412</v>
      </c>
      <c r="T426" s="36">
        <f t="shared" si="31"/>
        <v>433.37</v>
      </c>
      <c r="U426" s="36">
        <f t="shared" si="31"/>
        <v>448.11</v>
      </c>
      <c r="V426" s="36">
        <f t="shared" si="31"/>
        <v>416.96000000000004</v>
      </c>
      <c r="W426" s="36">
        <f t="shared" si="31"/>
        <v>395.54</v>
      </c>
      <c r="X426" s="36">
        <f t="shared" si="31"/>
        <v>420.73</v>
      </c>
      <c r="Y426" s="36">
        <f t="shared" si="31"/>
        <v>432.91999999999996</v>
      </c>
      <c r="Z426" s="36">
        <f t="shared" si="31"/>
        <v>448.49</v>
      </c>
      <c r="AA426" s="36">
        <f t="shared" si="31"/>
        <v>404.92999999999995</v>
      </c>
      <c r="AB426" s="36">
        <f t="shared" si="31"/>
        <v>394.91999999999996</v>
      </c>
      <c r="AC426" s="36">
        <f t="shared" si="25"/>
        <v>381.81</v>
      </c>
      <c r="AD426" s="36">
        <f t="shared" ref="AD426:AE426" si="32">AD186+AD156+AD126+AD96</f>
        <v>396.91999999999996</v>
      </c>
      <c r="AE426" s="56">
        <f t="shared" si="32"/>
        <v>427.85</v>
      </c>
      <c r="AF426" s="51">
        <f t="shared" ref="AF426" si="33">AF186+AF156+AF126+AF96</f>
        <v>391.38733333333312</v>
      </c>
    </row>
    <row r="427" spans="1:32" x14ac:dyDescent="0.25">
      <c r="A427" s="2" t="s">
        <v>28</v>
      </c>
      <c r="B427" s="24" t="str">
        <f>VLOOKUP(Prod_Area_data[[#This Row],[or_product]],Ref_products[],2,FALSE)</f>
        <v>Total oilseeds</v>
      </c>
      <c r="C427" s="24" t="str">
        <f>VLOOKUP(Prod_Area_data[[#This Row],[MS]],Ref_MS[],2,FALSE)</f>
        <v>Denmark</v>
      </c>
      <c r="D427" s="28" t="s">
        <v>30</v>
      </c>
      <c r="E427" s="28" t="s">
        <v>3</v>
      </c>
      <c r="F427" s="28" t="s">
        <v>39</v>
      </c>
      <c r="G427" s="36">
        <f t="shared" si="19"/>
        <v>175.26666666666662</v>
      </c>
      <c r="H427" s="36">
        <f t="shared" ref="H427:AB427" si="34">H187+H157+H127+H97</f>
        <v>99.1</v>
      </c>
      <c r="I427" s="36">
        <f t="shared" si="34"/>
        <v>78.900000000000006</v>
      </c>
      <c r="J427" s="36">
        <f t="shared" si="34"/>
        <v>84.1</v>
      </c>
      <c r="K427" s="36">
        <f t="shared" si="34"/>
        <v>106.6</v>
      </c>
      <c r="L427" s="36">
        <f t="shared" si="34"/>
        <v>122</v>
      </c>
      <c r="M427" s="36">
        <f t="shared" si="34"/>
        <v>111.7</v>
      </c>
      <c r="N427" s="36">
        <f t="shared" si="34"/>
        <v>125.4</v>
      </c>
      <c r="O427" s="36">
        <f t="shared" si="34"/>
        <v>179.2</v>
      </c>
      <c r="P427" s="36">
        <f t="shared" si="34"/>
        <v>172.1</v>
      </c>
      <c r="Q427" s="36">
        <f t="shared" si="34"/>
        <v>163.1</v>
      </c>
      <c r="R427" s="36">
        <f t="shared" si="34"/>
        <v>166.5</v>
      </c>
      <c r="S427" s="36">
        <f t="shared" si="34"/>
        <v>150.5</v>
      </c>
      <c r="T427" s="36">
        <f t="shared" si="34"/>
        <v>129.1</v>
      </c>
      <c r="U427" s="36">
        <f t="shared" si="34"/>
        <v>177.2</v>
      </c>
      <c r="V427" s="36">
        <f t="shared" si="34"/>
        <v>166.1</v>
      </c>
      <c r="W427" s="36">
        <f t="shared" si="34"/>
        <v>193.5</v>
      </c>
      <c r="X427" s="36">
        <f t="shared" si="34"/>
        <v>163.19999999999999</v>
      </c>
      <c r="Y427" s="36">
        <f t="shared" si="34"/>
        <v>177.6</v>
      </c>
      <c r="Z427" s="36">
        <f t="shared" si="34"/>
        <v>142.6</v>
      </c>
      <c r="AA427" s="36">
        <f t="shared" si="34"/>
        <v>165.5</v>
      </c>
      <c r="AB427" s="36">
        <f t="shared" si="34"/>
        <v>145.9</v>
      </c>
      <c r="AC427" s="36">
        <f t="shared" si="25"/>
        <v>162.4</v>
      </c>
      <c r="AD427" s="36">
        <f t="shared" ref="AD427:AE427" si="35">AD187+AD157+AD127+AD97</f>
        <v>197.9</v>
      </c>
      <c r="AE427" s="56">
        <f t="shared" si="35"/>
        <v>211.18</v>
      </c>
      <c r="AF427" s="51">
        <f t="shared" ref="AF427" si="36">AF187+AF157+AF127+AF97</f>
        <v>201.48266666666666</v>
      </c>
    </row>
    <row r="428" spans="1:32" x14ac:dyDescent="0.25">
      <c r="A428" s="2" t="s">
        <v>28</v>
      </c>
      <c r="B428" s="24" t="str">
        <f>VLOOKUP(Prod_Area_data[[#This Row],[or_product]],Ref_products[],2,FALSE)</f>
        <v>Total oilseeds</v>
      </c>
      <c r="C428" s="24" t="str">
        <f>VLOOKUP(Prod_Area_data[[#This Row],[MS]],Ref_MS[],2,FALSE)</f>
        <v>Germany</v>
      </c>
      <c r="D428" s="28" t="s">
        <v>30</v>
      </c>
      <c r="E428" s="28" t="s">
        <v>4</v>
      </c>
      <c r="F428" s="28" t="s">
        <v>40</v>
      </c>
      <c r="G428" s="36">
        <f t="shared" si="19"/>
        <v>1110.8666666666666</v>
      </c>
      <c r="H428" s="36">
        <f t="shared" ref="H428:AB428" si="37">H188+H158+H128+H98</f>
        <v>1206.3</v>
      </c>
      <c r="I428" s="36">
        <f t="shared" si="37"/>
        <v>1195.5999999999999</v>
      </c>
      <c r="J428" s="36">
        <f t="shared" si="37"/>
        <v>1333</v>
      </c>
      <c r="K428" s="36">
        <f t="shared" si="37"/>
        <v>1319</v>
      </c>
      <c r="L428" s="36">
        <f t="shared" si="37"/>
        <v>1327.9</v>
      </c>
      <c r="M428" s="36">
        <f t="shared" si="37"/>
        <v>1385.4</v>
      </c>
      <c r="N428" s="36">
        <f t="shared" si="37"/>
        <v>1474.7</v>
      </c>
      <c r="O428" s="36">
        <f t="shared" si="37"/>
        <v>1573.5</v>
      </c>
      <c r="P428" s="36">
        <f t="shared" si="37"/>
        <v>1399.8</v>
      </c>
      <c r="Q428" s="36">
        <f t="shared" si="37"/>
        <v>1498.9</v>
      </c>
      <c r="R428" s="36">
        <f t="shared" si="37"/>
        <v>1493.03</v>
      </c>
      <c r="S428" s="36">
        <f t="shared" si="37"/>
        <v>1360</v>
      </c>
      <c r="T428" s="36">
        <f t="shared" si="37"/>
        <v>1336.8</v>
      </c>
      <c r="U428" s="36">
        <f t="shared" si="37"/>
        <v>1491.1999999999998</v>
      </c>
      <c r="V428" s="36">
        <f t="shared" si="37"/>
        <v>1418.4</v>
      </c>
      <c r="W428" s="36">
        <f t="shared" si="37"/>
        <v>1308.9000000000001</v>
      </c>
      <c r="X428" s="36">
        <f t="shared" si="37"/>
        <v>1362.4</v>
      </c>
      <c r="Y428" s="36">
        <f t="shared" si="37"/>
        <v>1350.6000000000001</v>
      </c>
      <c r="Z428" s="36">
        <f t="shared" si="37"/>
        <v>1275.7</v>
      </c>
      <c r="AA428" s="36">
        <f t="shared" si="37"/>
        <v>911.59999999999991</v>
      </c>
      <c r="AB428" s="36">
        <f t="shared" si="37"/>
        <v>1023.6</v>
      </c>
      <c r="AC428" s="36">
        <f t="shared" si="25"/>
        <v>1078.5999999999999</v>
      </c>
      <c r="AD428" s="36">
        <f t="shared" ref="AD428:AE428" si="38">AD188+AD158+AD128+AD98</f>
        <v>1230.4000000000001</v>
      </c>
      <c r="AE428" s="56">
        <f t="shared" si="38"/>
        <v>1286.6000000000001</v>
      </c>
      <c r="AF428" s="51">
        <f t="shared" ref="AF428" si="39">AF188+AF158+AF128+AF98</f>
        <v>1241.2176190476175</v>
      </c>
    </row>
    <row r="429" spans="1:32" x14ac:dyDescent="0.25">
      <c r="A429" s="2" t="s">
        <v>28</v>
      </c>
      <c r="B429" s="24" t="str">
        <f>VLOOKUP(Prod_Area_data[[#This Row],[or_product]],Ref_products[],2,FALSE)</f>
        <v>Total oilseeds</v>
      </c>
      <c r="C429" s="24" t="str">
        <f>VLOOKUP(Prod_Area_data[[#This Row],[MS]],Ref_MS[],2,FALSE)</f>
        <v>Estonia</v>
      </c>
      <c r="D429" s="28" t="s">
        <v>30</v>
      </c>
      <c r="E429" s="28" t="s">
        <v>5</v>
      </c>
      <c r="F429" s="28" t="s">
        <v>41</v>
      </c>
      <c r="G429" s="36">
        <f t="shared" si="19"/>
        <v>75.909555555555571</v>
      </c>
      <c r="H429" s="36">
        <f t="shared" ref="H429:AB429" si="40">H189+H159+H129+H99</f>
        <v>28.900000000000002</v>
      </c>
      <c r="I429" s="36">
        <f t="shared" si="40"/>
        <v>27.6</v>
      </c>
      <c r="J429" s="36">
        <f t="shared" si="40"/>
        <v>33</v>
      </c>
      <c r="K429" s="36">
        <f t="shared" si="40"/>
        <v>46.4</v>
      </c>
      <c r="L429" s="36">
        <f t="shared" si="40"/>
        <v>50.5</v>
      </c>
      <c r="M429" s="36">
        <f t="shared" si="40"/>
        <v>46.800000000000004</v>
      </c>
      <c r="N429" s="36">
        <f t="shared" si="40"/>
        <v>62.7</v>
      </c>
      <c r="O429" s="36">
        <f t="shared" si="40"/>
        <v>73.699999999999989</v>
      </c>
      <c r="P429" s="36">
        <f t="shared" si="40"/>
        <v>77.900000000000006</v>
      </c>
      <c r="Q429" s="36">
        <f t="shared" si="40"/>
        <v>82.3</v>
      </c>
      <c r="R429" s="36">
        <f t="shared" si="40"/>
        <v>98.4</v>
      </c>
      <c r="S429" s="36">
        <f t="shared" si="40"/>
        <v>89.1</v>
      </c>
      <c r="T429" s="36">
        <f t="shared" si="40"/>
        <v>87.199999999999989</v>
      </c>
      <c r="U429" s="36">
        <f t="shared" si="40"/>
        <v>86.199999999999989</v>
      </c>
      <c r="V429" s="36">
        <f t="shared" si="40"/>
        <v>80</v>
      </c>
      <c r="W429" s="36">
        <f t="shared" si="40"/>
        <v>70.899999999999991</v>
      </c>
      <c r="X429" s="36">
        <f t="shared" si="40"/>
        <v>70.22</v>
      </c>
      <c r="Y429" s="36">
        <f t="shared" si="40"/>
        <v>73.87</v>
      </c>
      <c r="Z429" s="36">
        <f t="shared" si="40"/>
        <v>72.73</v>
      </c>
      <c r="AA429" s="36">
        <f t="shared" si="40"/>
        <v>72.459999999999994</v>
      </c>
      <c r="AB429" s="36">
        <f t="shared" si="40"/>
        <v>71</v>
      </c>
      <c r="AC429" s="36">
        <f t="shared" si="25"/>
        <v>79.05</v>
      </c>
      <c r="AD429" s="36">
        <f t="shared" ref="AD429:AE429" si="41">AD189+AD159+AD129+AD99</f>
        <v>86.570000000000007</v>
      </c>
      <c r="AE429" s="56">
        <f t="shared" si="41"/>
        <v>76.218666666666678</v>
      </c>
      <c r="AF429" s="51">
        <f t="shared" ref="AF429" si="42">AF189+AF159+AF129+AF99</f>
        <v>89.58213333333245</v>
      </c>
    </row>
    <row r="430" spans="1:32" x14ac:dyDescent="0.25">
      <c r="A430" s="2" t="s">
        <v>28</v>
      </c>
      <c r="B430" s="24" t="str">
        <f>VLOOKUP(Prod_Area_data[[#This Row],[or_product]],Ref_products[],2,FALSE)</f>
        <v>Total oilseeds</v>
      </c>
      <c r="C430" s="24" t="str">
        <f>VLOOKUP(Prod_Area_data[[#This Row],[MS]],Ref_MS[],2,FALSE)</f>
        <v>Ireland</v>
      </c>
      <c r="D430" s="28" t="s">
        <v>30</v>
      </c>
      <c r="E430" s="28" t="s">
        <v>6</v>
      </c>
      <c r="F430" s="28" t="s">
        <v>42</v>
      </c>
      <c r="G430" s="36">
        <f t="shared" si="19"/>
        <v>12.506666666666666</v>
      </c>
      <c r="H430" s="36">
        <f t="shared" ref="H430:AB430" si="43">H190+H160+H130+H100</f>
        <v>2.7</v>
      </c>
      <c r="I430" s="36">
        <f t="shared" si="43"/>
        <v>2.4</v>
      </c>
      <c r="J430" s="36">
        <f t="shared" si="43"/>
        <v>2.2000000000000002</v>
      </c>
      <c r="K430" s="36">
        <f t="shared" si="43"/>
        <v>2.31</v>
      </c>
      <c r="L430" s="36">
        <f t="shared" si="43"/>
        <v>2.23</v>
      </c>
      <c r="M430" s="36">
        <f t="shared" si="43"/>
        <v>3.73</v>
      </c>
      <c r="N430" s="36">
        <f t="shared" si="43"/>
        <v>5.0999999999999996</v>
      </c>
      <c r="O430" s="36">
        <f t="shared" si="43"/>
        <v>8.18</v>
      </c>
      <c r="P430" s="36">
        <f t="shared" si="43"/>
        <v>5.61</v>
      </c>
      <c r="Q430" s="36">
        <f t="shared" si="43"/>
        <v>6.35</v>
      </c>
      <c r="R430" s="36">
        <f t="shared" si="43"/>
        <v>7.98</v>
      </c>
      <c r="S430" s="36">
        <f t="shared" si="43"/>
        <v>12.39</v>
      </c>
      <c r="T430" s="36">
        <f t="shared" si="43"/>
        <v>17.48</v>
      </c>
      <c r="U430" s="36">
        <f t="shared" si="43"/>
        <v>13.69</v>
      </c>
      <c r="V430" s="36">
        <f t="shared" si="43"/>
        <v>9.44</v>
      </c>
      <c r="W430" s="36">
        <f t="shared" si="43"/>
        <v>8.94</v>
      </c>
      <c r="X430" s="36">
        <f t="shared" si="43"/>
        <v>9.8999999999999986</v>
      </c>
      <c r="Y430" s="36">
        <f t="shared" si="43"/>
        <v>10.11</v>
      </c>
      <c r="Z430" s="36">
        <f t="shared" si="43"/>
        <v>10.61</v>
      </c>
      <c r="AA430" s="36">
        <f t="shared" si="43"/>
        <v>9.3000000000000007</v>
      </c>
      <c r="AB430" s="36">
        <f t="shared" si="43"/>
        <v>10.379999999999999</v>
      </c>
      <c r="AC430" s="36">
        <f t="shared" si="25"/>
        <v>11.32</v>
      </c>
      <c r="AD430" s="36">
        <f t="shared" ref="AD430:AE430" si="44">AD190+AD160+AD130+AD100</f>
        <v>15.82</v>
      </c>
      <c r="AE430" s="56">
        <f t="shared" si="44"/>
        <v>21.68</v>
      </c>
      <c r="AF430" s="51">
        <f t="shared" ref="AF430" si="45">AF190+AF160+AF130+AF100</f>
        <v>15.893333333333345</v>
      </c>
    </row>
    <row r="431" spans="1:32" x14ac:dyDescent="0.25">
      <c r="A431" s="2" t="s">
        <v>28</v>
      </c>
      <c r="B431" s="24" t="str">
        <f>VLOOKUP(Prod_Area_data[[#This Row],[or_product]],Ref_products[],2,FALSE)</f>
        <v>Total oilseeds</v>
      </c>
      <c r="C431" s="24" t="str">
        <f>VLOOKUP(Prod_Area_data[[#This Row],[MS]],Ref_MS[],2,FALSE)</f>
        <v>Greece</v>
      </c>
      <c r="D431" s="28" t="s">
        <v>30</v>
      </c>
      <c r="E431" s="28" t="s">
        <v>120</v>
      </c>
      <c r="F431" s="28" t="s">
        <v>121</v>
      </c>
      <c r="G431" s="36">
        <f t="shared" si="19"/>
        <v>101.62333333333333</v>
      </c>
      <c r="H431" s="36">
        <f t="shared" ref="H431:AB431" si="46">H191+H161+H131+H101</f>
        <v>19.350000000000001</v>
      </c>
      <c r="I431" s="36">
        <f t="shared" si="46"/>
        <v>19.519999999999996</v>
      </c>
      <c r="J431" s="36">
        <f t="shared" si="46"/>
        <v>19.75</v>
      </c>
      <c r="K431" s="36">
        <f t="shared" si="46"/>
        <v>19.73</v>
      </c>
      <c r="L431" s="36">
        <f t="shared" si="46"/>
        <v>21.07</v>
      </c>
      <c r="M431" s="36">
        <f t="shared" si="46"/>
        <v>20.39</v>
      </c>
      <c r="N431" s="36">
        <f t="shared" si="46"/>
        <v>21.89</v>
      </c>
      <c r="O431" s="36">
        <f t="shared" si="46"/>
        <v>27.4</v>
      </c>
      <c r="P431" s="36">
        <f t="shared" si="46"/>
        <v>29.46</v>
      </c>
      <c r="Q431" s="36">
        <f t="shared" si="46"/>
        <v>39.94</v>
      </c>
      <c r="R431" s="36">
        <f t="shared" si="46"/>
        <v>97.83</v>
      </c>
      <c r="S431" s="36">
        <f t="shared" si="46"/>
        <v>100.75999999999999</v>
      </c>
      <c r="T431" s="36">
        <f t="shared" si="46"/>
        <v>85.809999999999988</v>
      </c>
      <c r="U431" s="36">
        <f t="shared" si="46"/>
        <v>103.11999999999999</v>
      </c>
      <c r="V431" s="36">
        <f t="shared" si="46"/>
        <v>89.9</v>
      </c>
      <c r="W431" s="36">
        <f t="shared" si="46"/>
        <v>112.32000000000001</v>
      </c>
      <c r="X431" s="36">
        <f t="shared" si="46"/>
        <v>90.679999999999993</v>
      </c>
      <c r="Y431" s="36">
        <f t="shared" si="46"/>
        <v>97.77</v>
      </c>
      <c r="Z431" s="36">
        <f t="shared" si="46"/>
        <v>86.54</v>
      </c>
      <c r="AA431" s="36">
        <f t="shared" si="46"/>
        <v>106.24</v>
      </c>
      <c r="AB431" s="36">
        <f t="shared" si="46"/>
        <v>104.96999999999998</v>
      </c>
      <c r="AC431" s="36">
        <f t="shared" si="25"/>
        <v>97.11999999999999</v>
      </c>
      <c r="AD431" s="36">
        <f t="shared" ref="AD431:AE431" si="47">AD191+AD161+AD131+AD101</f>
        <v>102.78</v>
      </c>
      <c r="AE431" s="56">
        <f t="shared" si="47"/>
        <v>77.099999999999994</v>
      </c>
      <c r="AF431" s="51">
        <f t="shared" ref="AF431" si="48">AF191+AF161+AF131+AF101</f>
        <v>90.067333333333522</v>
      </c>
    </row>
    <row r="432" spans="1:32" x14ac:dyDescent="0.25">
      <c r="A432" s="2" t="s">
        <v>28</v>
      </c>
      <c r="B432" s="24" t="str">
        <f>VLOOKUP(Prod_Area_data[[#This Row],[or_product]],Ref_products[],2,FALSE)</f>
        <v>Total oilseeds</v>
      </c>
      <c r="C432" s="24" t="str">
        <f>VLOOKUP(Prod_Area_data[[#This Row],[MS]],Ref_MS[],2,FALSE)</f>
        <v>Spain</v>
      </c>
      <c r="D432" s="28" t="s">
        <v>30</v>
      </c>
      <c r="E432" s="28" t="s">
        <v>7</v>
      </c>
      <c r="F432" s="28" t="s">
        <v>44</v>
      </c>
      <c r="G432" s="36">
        <f t="shared" si="19"/>
        <v>785.78666666666675</v>
      </c>
      <c r="H432" s="36">
        <f t="shared" ref="H432:AB432" si="49">H192+H162+H132+H102</f>
        <v>891.3</v>
      </c>
      <c r="I432" s="36">
        <f t="shared" si="49"/>
        <v>893.80000000000007</v>
      </c>
      <c r="J432" s="36">
        <f t="shared" si="49"/>
        <v>764.3</v>
      </c>
      <c r="K432" s="36">
        <f t="shared" si="49"/>
        <v>793.09999999999991</v>
      </c>
      <c r="L432" s="36">
        <f t="shared" si="49"/>
        <v>758.5</v>
      </c>
      <c r="M432" s="36">
        <f t="shared" si="49"/>
        <v>523.79999999999995</v>
      </c>
      <c r="N432" s="36">
        <f t="shared" si="49"/>
        <v>628.79999999999995</v>
      </c>
      <c r="O432" s="36">
        <f t="shared" si="49"/>
        <v>621.19999999999993</v>
      </c>
      <c r="P432" s="36">
        <f t="shared" si="49"/>
        <v>741.99999999999989</v>
      </c>
      <c r="Q432" s="36">
        <f t="shared" si="49"/>
        <v>874.00000000000011</v>
      </c>
      <c r="R432" s="36">
        <f t="shared" si="49"/>
        <v>703.92</v>
      </c>
      <c r="S432" s="36">
        <f t="shared" si="49"/>
        <v>895.66000000000008</v>
      </c>
      <c r="T432" s="36">
        <f t="shared" si="49"/>
        <v>782.26</v>
      </c>
      <c r="U432" s="36">
        <f t="shared" si="49"/>
        <v>908.61999999999989</v>
      </c>
      <c r="V432" s="36">
        <f t="shared" si="49"/>
        <v>827.46999999999991</v>
      </c>
      <c r="W432" s="36">
        <f t="shared" si="49"/>
        <v>811.26</v>
      </c>
      <c r="X432" s="36">
        <f t="shared" si="49"/>
        <v>810.15</v>
      </c>
      <c r="Y432" s="36">
        <f t="shared" si="49"/>
        <v>822.2</v>
      </c>
      <c r="Z432" s="36">
        <f t="shared" si="49"/>
        <v>771.29</v>
      </c>
      <c r="AA432" s="36">
        <f t="shared" si="49"/>
        <v>773.62</v>
      </c>
      <c r="AB432" s="36">
        <f t="shared" si="49"/>
        <v>723.02</v>
      </c>
      <c r="AC432" s="36">
        <f t="shared" si="25"/>
        <v>725.27</v>
      </c>
      <c r="AD432" s="36">
        <f t="shared" ref="AD432:AE432" si="50">AD192+AD162+AD132+AD102</f>
        <v>1008.97</v>
      </c>
      <c r="AE432" s="56">
        <f t="shared" si="50"/>
        <v>858.46999999999991</v>
      </c>
      <c r="AF432" s="51">
        <f t="shared" ref="AF432" si="51">AF192+AF162+AF132+AF102</f>
        <v>837.62266666666642</v>
      </c>
    </row>
    <row r="433" spans="1:32" x14ac:dyDescent="0.25">
      <c r="A433" s="2" t="s">
        <v>28</v>
      </c>
      <c r="B433" s="24" t="str">
        <f>VLOOKUP(Prod_Area_data[[#This Row],[or_product]],Ref_products[],2,FALSE)</f>
        <v>Total oilseeds</v>
      </c>
      <c r="C433" s="24" t="str">
        <f>VLOOKUP(Prod_Area_data[[#This Row],[MS]],Ref_MS[],2,FALSE)</f>
        <v>France</v>
      </c>
      <c r="D433" s="28" t="s">
        <v>30</v>
      </c>
      <c r="E433" s="28" t="s">
        <v>8</v>
      </c>
      <c r="F433" s="28" t="s">
        <v>9</v>
      </c>
      <c r="G433" s="36">
        <f t="shared" si="19"/>
        <v>2106.5066666666671</v>
      </c>
      <c r="H433" s="36">
        <f t="shared" ref="H433:AB433" si="52">H193+H163+H133+H103</f>
        <v>2008.8</v>
      </c>
      <c r="I433" s="36">
        <f t="shared" si="52"/>
        <v>1922</v>
      </c>
      <c r="J433" s="36">
        <f t="shared" si="52"/>
        <v>1735</v>
      </c>
      <c r="K433" s="36">
        <f t="shared" si="52"/>
        <v>1863.2999999999997</v>
      </c>
      <c r="L433" s="36">
        <f t="shared" si="52"/>
        <v>1806.1</v>
      </c>
      <c r="M433" s="36">
        <f t="shared" si="52"/>
        <v>1946.9</v>
      </c>
      <c r="N433" s="36">
        <f t="shared" si="52"/>
        <v>2116</v>
      </c>
      <c r="O433" s="36">
        <f t="shared" si="52"/>
        <v>2183.3000000000002</v>
      </c>
      <c r="P433" s="36">
        <f t="shared" si="52"/>
        <v>2079.6</v>
      </c>
      <c r="Q433" s="36">
        <f t="shared" si="52"/>
        <v>2258.8999999999996</v>
      </c>
      <c r="R433" s="36">
        <f t="shared" si="52"/>
        <v>2225.36</v>
      </c>
      <c r="S433" s="36">
        <f t="shared" si="52"/>
        <v>2354.67</v>
      </c>
      <c r="T433" s="36">
        <f t="shared" si="52"/>
        <v>2336.61</v>
      </c>
      <c r="U433" s="36">
        <f t="shared" si="52"/>
        <v>2258.96</v>
      </c>
      <c r="V433" s="36">
        <f t="shared" si="52"/>
        <v>2248.17</v>
      </c>
      <c r="W433" s="36">
        <f t="shared" si="52"/>
        <v>2269.4499999999998</v>
      </c>
      <c r="X433" s="36">
        <f t="shared" si="52"/>
        <v>2248.8900000000003</v>
      </c>
      <c r="Y433" s="36">
        <f t="shared" si="52"/>
        <v>2163.61</v>
      </c>
      <c r="Z433" s="36">
        <f t="shared" si="52"/>
        <v>2347.27</v>
      </c>
      <c r="AA433" s="36">
        <f t="shared" si="52"/>
        <v>1896.6</v>
      </c>
      <c r="AB433" s="36">
        <f t="shared" si="52"/>
        <v>2109.3900000000003</v>
      </c>
      <c r="AC433" s="36">
        <f t="shared" si="25"/>
        <v>1870.37</v>
      </c>
      <c r="AD433" s="36">
        <f t="shared" ref="AD433:AE433" si="53">AD193+AD163+AD133+AD103</f>
        <v>2313.5299999999997</v>
      </c>
      <c r="AE433" s="56">
        <f t="shared" si="53"/>
        <v>2363.58</v>
      </c>
      <c r="AF433" s="51">
        <f t="shared" ref="AF433" si="54">AF193+AF163+AF133+AF103</f>
        <v>2416.2446666666683</v>
      </c>
    </row>
    <row r="434" spans="1:32" x14ac:dyDescent="0.25">
      <c r="A434" s="2" t="s">
        <v>28</v>
      </c>
      <c r="B434" s="24" t="str">
        <f>VLOOKUP(Prod_Area_data[[#This Row],[or_product]],Ref_products[],2,FALSE)</f>
        <v>Total oilseeds</v>
      </c>
      <c r="C434" s="24" t="str">
        <f>VLOOKUP(Prod_Area_data[[#This Row],[MS]],Ref_MS[],2,FALSE)</f>
        <v>Croatia</v>
      </c>
      <c r="D434" s="28" t="s">
        <v>30</v>
      </c>
      <c r="E434" s="28" t="s">
        <v>32</v>
      </c>
      <c r="F434" s="28" t="s">
        <v>33</v>
      </c>
      <c r="G434" s="36">
        <f t="shared" si="19"/>
        <v>159.12</v>
      </c>
      <c r="H434" s="36">
        <f t="shared" ref="H434:AB434" si="55">H194+H164+H134+H104</f>
        <v>86.089999999999989</v>
      </c>
      <c r="I434" s="36">
        <f t="shared" si="55"/>
        <v>77.28</v>
      </c>
      <c r="J434" s="36">
        <f t="shared" si="55"/>
        <v>87.78</v>
      </c>
      <c r="K434" s="36">
        <f t="shared" si="55"/>
        <v>93.589999999999989</v>
      </c>
      <c r="L434" s="36">
        <f t="shared" si="55"/>
        <v>79.59</v>
      </c>
      <c r="M434" s="36">
        <f t="shared" si="55"/>
        <v>118.13</v>
      </c>
      <c r="N434" s="36">
        <f t="shared" si="55"/>
        <v>106.53</v>
      </c>
      <c r="O434" s="36">
        <f t="shared" si="55"/>
        <v>80.199999999999989</v>
      </c>
      <c r="P434" s="36">
        <f t="shared" si="55"/>
        <v>96.79</v>
      </c>
      <c r="Q434" s="36">
        <f t="shared" si="55"/>
        <v>100.38</v>
      </c>
      <c r="R434" s="36">
        <f t="shared" si="55"/>
        <v>99.210000000000008</v>
      </c>
      <c r="S434" s="36">
        <f t="shared" si="55"/>
        <v>106.5</v>
      </c>
      <c r="T434" s="36">
        <f t="shared" si="55"/>
        <v>97.53</v>
      </c>
      <c r="U434" s="36">
        <f t="shared" si="55"/>
        <v>105.94</v>
      </c>
      <c r="V434" s="36">
        <f t="shared" si="55"/>
        <v>105.09</v>
      </c>
      <c r="W434" s="36">
        <f t="shared" si="55"/>
        <v>145.34</v>
      </c>
      <c r="X434" s="36">
        <f t="shared" si="55"/>
        <v>155.63999999999999</v>
      </c>
      <c r="Y434" s="36">
        <f t="shared" si="55"/>
        <v>170.9</v>
      </c>
      <c r="Z434" s="36">
        <f t="shared" si="55"/>
        <v>169.25</v>
      </c>
      <c r="AA434" s="36">
        <f t="shared" si="55"/>
        <v>155.67000000000002</v>
      </c>
      <c r="AB434" s="36">
        <f t="shared" si="55"/>
        <v>166.85</v>
      </c>
      <c r="AC434" s="36">
        <f t="shared" si="25"/>
        <v>157.51</v>
      </c>
      <c r="AD434" s="36">
        <f t="shared" ref="AD434:AE434" si="56">AD194+AD164+AD134+AD104</f>
        <v>164.18</v>
      </c>
      <c r="AE434" s="56">
        <f t="shared" si="56"/>
        <v>145</v>
      </c>
      <c r="AF434" s="51">
        <f t="shared" ref="AF434" si="57">AF194+AF164+AF134+AF104</f>
        <v>156.21600000000026</v>
      </c>
    </row>
    <row r="435" spans="1:32" x14ac:dyDescent="0.25">
      <c r="A435" s="2" t="s">
        <v>28</v>
      </c>
      <c r="B435" s="24" t="str">
        <f>VLOOKUP(Prod_Area_data[[#This Row],[or_product]],Ref_products[],2,FALSE)</f>
        <v>Total oilseeds</v>
      </c>
      <c r="C435" s="24" t="str">
        <f>VLOOKUP(Prod_Area_data[[#This Row],[MS]],Ref_MS[],2,FALSE)</f>
        <v>Italy</v>
      </c>
      <c r="D435" s="28" t="s">
        <v>30</v>
      </c>
      <c r="E435" s="28" t="s">
        <v>10</v>
      </c>
      <c r="F435" s="28" t="s">
        <v>45</v>
      </c>
      <c r="G435" s="36">
        <f t="shared" si="19"/>
        <v>429.97666666666669</v>
      </c>
      <c r="H435" s="36">
        <f t="shared" ref="H435:AB435" si="58">H195+H165+H135+H105</f>
        <v>505.8</v>
      </c>
      <c r="I435" s="36">
        <f t="shared" si="58"/>
        <v>467.5</v>
      </c>
      <c r="J435" s="36">
        <f t="shared" si="58"/>
        <v>327.20000000000005</v>
      </c>
      <c r="K435" s="36">
        <f t="shared" si="58"/>
        <v>307.7</v>
      </c>
      <c r="L435" s="36">
        <f t="shared" si="58"/>
        <v>277.29999999999995</v>
      </c>
      <c r="M435" s="36">
        <f t="shared" si="58"/>
        <v>285.70000000000005</v>
      </c>
      <c r="N435" s="36">
        <f t="shared" si="58"/>
        <v>326</v>
      </c>
      <c r="O435" s="36">
        <f t="shared" si="58"/>
        <v>263.90000000000003</v>
      </c>
      <c r="P435" s="36">
        <f t="shared" si="58"/>
        <v>234.99999999999997</v>
      </c>
      <c r="Q435" s="36">
        <f t="shared" si="58"/>
        <v>283.2</v>
      </c>
      <c r="R435" s="36">
        <f t="shared" si="58"/>
        <v>280.39</v>
      </c>
      <c r="S435" s="36">
        <f t="shared" si="58"/>
        <v>302.95999999999998</v>
      </c>
      <c r="T435" s="36">
        <f t="shared" si="58"/>
        <v>275.24</v>
      </c>
      <c r="U435" s="36">
        <f t="shared" si="58"/>
        <v>330.51</v>
      </c>
      <c r="V435" s="36">
        <f t="shared" si="58"/>
        <v>360.86</v>
      </c>
      <c r="W435" s="36">
        <f t="shared" si="58"/>
        <v>435.68</v>
      </c>
      <c r="X435" s="36">
        <f t="shared" si="58"/>
        <v>412.36999999999995</v>
      </c>
      <c r="Y435" s="36">
        <f t="shared" si="58"/>
        <v>452.49</v>
      </c>
      <c r="Z435" s="36">
        <f t="shared" si="58"/>
        <v>444.9</v>
      </c>
      <c r="AA435" s="36">
        <f t="shared" si="58"/>
        <v>405.99999999999994</v>
      </c>
      <c r="AB435" s="36">
        <f t="shared" si="58"/>
        <v>395.75</v>
      </c>
      <c r="AC435" s="36">
        <f t="shared" si="25"/>
        <v>420.33</v>
      </c>
      <c r="AD435" s="36">
        <f t="shared" ref="AD435:AE435" si="59">AD195+AD165+AD135+AD105</f>
        <v>472.04999999999995</v>
      </c>
      <c r="AE435" s="56">
        <f t="shared" si="59"/>
        <v>463.6</v>
      </c>
      <c r="AF435" s="51">
        <f t="shared" ref="AF435" si="60">AF195+AF165+AF135+AF105</f>
        <v>465.83028571428486</v>
      </c>
    </row>
    <row r="436" spans="1:32" x14ac:dyDescent="0.25">
      <c r="A436" s="2" t="s">
        <v>28</v>
      </c>
      <c r="B436" s="24" t="str">
        <f>VLOOKUP(Prod_Area_data[[#This Row],[or_product]],Ref_products[],2,FALSE)</f>
        <v>Total oilseeds</v>
      </c>
      <c r="C436" s="24" t="str">
        <f>VLOOKUP(Prod_Area_data[[#This Row],[MS]],Ref_MS[],2,FALSE)</f>
        <v>Cyprus</v>
      </c>
      <c r="D436" s="28" t="s">
        <v>30</v>
      </c>
      <c r="E436" s="28" t="s">
        <v>11</v>
      </c>
      <c r="F436" s="28" t="s">
        <v>46</v>
      </c>
      <c r="G436" s="36">
        <f t="shared" si="19"/>
        <v>0</v>
      </c>
      <c r="H436" s="36">
        <f t="shared" ref="H436:AB436" si="61">H196+H166+H136+H106</f>
        <v>0</v>
      </c>
      <c r="I436" s="36">
        <f t="shared" si="61"/>
        <v>0</v>
      </c>
      <c r="J436" s="36">
        <f t="shared" si="61"/>
        <v>0</v>
      </c>
      <c r="K436" s="36">
        <f t="shared" si="61"/>
        <v>0</v>
      </c>
      <c r="L436" s="36">
        <f t="shared" si="61"/>
        <v>0</v>
      </c>
      <c r="M436" s="36">
        <f t="shared" si="61"/>
        <v>0</v>
      </c>
      <c r="N436" s="36">
        <f t="shared" si="61"/>
        <v>0</v>
      </c>
      <c r="O436" s="36">
        <f t="shared" si="61"/>
        <v>0</v>
      </c>
      <c r="P436" s="36">
        <f t="shared" si="61"/>
        <v>0</v>
      </c>
      <c r="Q436" s="36">
        <f t="shared" si="61"/>
        <v>0</v>
      </c>
      <c r="R436" s="36">
        <f t="shared" si="61"/>
        <v>0</v>
      </c>
      <c r="S436" s="36">
        <f t="shared" si="61"/>
        <v>0</v>
      </c>
      <c r="T436" s="36">
        <f t="shared" si="61"/>
        <v>0</v>
      </c>
      <c r="U436" s="36">
        <f t="shared" si="61"/>
        <v>0</v>
      </c>
      <c r="V436" s="36">
        <f t="shared" si="61"/>
        <v>0</v>
      </c>
      <c r="W436" s="36">
        <f t="shared" si="61"/>
        <v>0</v>
      </c>
      <c r="X436" s="36">
        <f t="shared" si="61"/>
        <v>0</v>
      </c>
      <c r="Y436" s="36">
        <f t="shared" si="61"/>
        <v>0</v>
      </c>
      <c r="Z436" s="36">
        <f t="shared" si="61"/>
        <v>0</v>
      </c>
      <c r="AA436" s="36">
        <f t="shared" si="61"/>
        <v>0</v>
      </c>
      <c r="AB436" s="36">
        <f t="shared" si="61"/>
        <v>0</v>
      </c>
      <c r="AC436" s="36">
        <f t="shared" si="25"/>
        <v>0</v>
      </c>
      <c r="AD436" s="36">
        <f t="shared" ref="AD436:AE436" si="62">AD196+AD166+AD136+AD106</f>
        <v>0</v>
      </c>
      <c r="AE436" s="56">
        <f t="shared" si="62"/>
        <v>0</v>
      </c>
      <c r="AF436" s="51">
        <f t="shared" ref="AF436" si="63">AF196+AF166+AF136+AF106</f>
        <v>0</v>
      </c>
    </row>
    <row r="437" spans="1:32" x14ac:dyDescent="0.25">
      <c r="A437" s="2" t="s">
        <v>28</v>
      </c>
      <c r="B437" s="24" t="str">
        <f>VLOOKUP(Prod_Area_data[[#This Row],[or_product]],Ref_products[],2,FALSE)</f>
        <v>Total oilseeds</v>
      </c>
      <c r="C437" s="24" t="str">
        <f>VLOOKUP(Prod_Area_data[[#This Row],[MS]],Ref_MS[],2,FALSE)</f>
        <v>Latvia</v>
      </c>
      <c r="D437" s="28" t="s">
        <v>30</v>
      </c>
      <c r="E437" s="28" t="s">
        <v>12</v>
      </c>
      <c r="F437" s="28" t="s">
        <v>47</v>
      </c>
      <c r="G437" s="36">
        <f t="shared" si="19"/>
        <v>149</v>
      </c>
      <c r="H437" s="36">
        <f t="shared" ref="H437:AB437" si="64">H197+H167+H137+H107</f>
        <v>7.2</v>
      </c>
      <c r="I437" s="36">
        <f t="shared" si="64"/>
        <v>8.8000000000000007</v>
      </c>
      <c r="J437" s="36">
        <f t="shared" si="64"/>
        <v>20.6</v>
      </c>
      <c r="K437" s="36">
        <f t="shared" si="64"/>
        <v>28.1</v>
      </c>
      <c r="L437" s="36">
        <f t="shared" si="64"/>
        <v>57.1</v>
      </c>
      <c r="M437" s="36">
        <f t="shared" si="64"/>
        <v>73.3</v>
      </c>
      <c r="N437" s="36">
        <f t="shared" si="64"/>
        <v>84.8</v>
      </c>
      <c r="O437" s="36">
        <f t="shared" si="64"/>
        <v>100.1</v>
      </c>
      <c r="P437" s="36">
        <f t="shared" si="64"/>
        <v>85.4</v>
      </c>
      <c r="Q437" s="36">
        <f t="shared" si="64"/>
        <v>95.7</v>
      </c>
      <c r="R437" s="36">
        <f t="shared" si="64"/>
        <v>107.6</v>
      </c>
      <c r="S437" s="36">
        <f t="shared" si="64"/>
        <v>119.2</v>
      </c>
      <c r="T437" s="36">
        <f t="shared" si="64"/>
        <v>115.2</v>
      </c>
      <c r="U437" s="36">
        <f t="shared" si="64"/>
        <v>127.1</v>
      </c>
      <c r="V437" s="36">
        <f t="shared" si="64"/>
        <v>94.800000000000011</v>
      </c>
      <c r="W437" s="36">
        <f t="shared" si="64"/>
        <v>88.3</v>
      </c>
      <c r="X437" s="36">
        <f t="shared" si="64"/>
        <v>100.1</v>
      </c>
      <c r="Y437" s="36">
        <f t="shared" si="64"/>
        <v>112.89999999999999</v>
      </c>
      <c r="Z437" s="36">
        <f t="shared" si="64"/>
        <v>121.89999999999999</v>
      </c>
      <c r="AA437" s="36">
        <f t="shared" si="64"/>
        <v>139.5</v>
      </c>
      <c r="AB437" s="36">
        <f t="shared" si="64"/>
        <v>147.9</v>
      </c>
      <c r="AC437" s="36">
        <f t="shared" si="25"/>
        <v>147.5</v>
      </c>
      <c r="AD437" s="36">
        <f t="shared" ref="AD437:AE437" si="65">AD197+AD167+AD137+AD107</f>
        <v>162.5</v>
      </c>
      <c r="AE437" s="56">
        <f t="shared" si="65"/>
        <v>151.60000000000002</v>
      </c>
      <c r="AF437" s="51">
        <f t="shared" ref="AF437" si="66">AF197+AF167+AF137+AF107</f>
        <v>141.53999999999962</v>
      </c>
    </row>
    <row r="438" spans="1:32" x14ac:dyDescent="0.25">
      <c r="A438" s="2" t="s">
        <v>28</v>
      </c>
      <c r="B438" s="24" t="str">
        <f>VLOOKUP(Prod_Area_data[[#This Row],[or_product]],Ref_products[],2,FALSE)</f>
        <v>Total oilseeds</v>
      </c>
      <c r="C438" s="24" t="str">
        <f>VLOOKUP(Prod_Area_data[[#This Row],[MS]],Ref_MS[],2,FALSE)</f>
        <v>Lithuania</v>
      </c>
      <c r="D438" s="28" t="s">
        <v>30</v>
      </c>
      <c r="E438" s="28" t="s">
        <v>13</v>
      </c>
      <c r="F438" s="28" t="s">
        <v>48</v>
      </c>
      <c r="G438" s="36">
        <f t="shared" si="19"/>
        <v>303.03666666666658</v>
      </c>
      <c r="H438" s="36">
        <f t="shared" ref="H438:AB438" si="67">H198+H168+H138+H108</f>
        <v>55.5</v>
      </c>
      <c r="I438" s="36">
        <f t="shared" si="67"/>
        <v>50.7</v>
      </c>
      <c r="J438" s="36">
        <f t="shared" si="67"/>
        <v>60.2</v>
      </c>
      <c r="K438" s="36">
        <f t="shared" si="67"/>
        <v>67.099999999999994</v>
      </c>
      <c r="L438" s="36">
        <f t="shared" si="67"/>
        <v>100.8</v>
      </c>
      <c r="M438" s="36">
        <f t="shared" si="67"/>
        <v>110</v>
      </c>
      <c r="N438" s="36">
        <f t="shared" si="67"/>
        <v>151.70000000000002</v>
      </c>
      <c r="O438" s="36">
        <f t="shared" si="67"/>
        <v>174.70000000000002</v>
      </c>
      <c r="P438" s="36">
        <f t="shared" si="67"/>
        <v>161.69999999999999</v>
      </c>
      <c r="Q438" s="36">
        <f t="shared" si="67"/>
        <v>192.1</v>
      </c>
      <c r="R438" s="36">
        <f t="shared" si="67"/>
        <v>252.3</v>
      </c>
      <c r="S438" s="36">
        <f t="shared" si="67"/>
        <v>251.5</v>
      </c>
      <c r="T438" s="36">
        <f t="shared" si="67"/>
        <v>263.7</v>
      </c>
      <c r="U438" s="36">
        <f t="shared" si="67"/>
        <v>260.60000000000002</v>
      </c>
      <c r="V438" s="36">
        <f t="shared" si="67"/>
        <v>217.5</v>
      </c>
      <c r="W438" s="36">
        <f t="shared" si="67"/>
        <v>166.53</v>
      </c>
      <c r="X438" s="36">
        <f t="shared" si="67"/>
        <v>155.67000000000002</v>
      </c>
      <c r="Y438" s="36">
        <f t="shared" si="67"/>
        <v>183.8</v>
      </c>
      <c r="Z438" s="36">
        <f t="shared" si="67"/>
        <v>207.76999999999998</v>
      </c>
      <c r="AA438" s="36">
        <f t="shared" si="67"/>
        <v>243.95999999999998</v>
      </c>
      <c r="AB438" s="36">
        <f t="shared" si="67"/>
        <v>286.39</v>
      </c>
      <c r="AC438" s="36">
        <f t="shared" si="25"/>
        <v>312.82</v>
      </c>
      <c r="AD438" s="36">
        <f t="shared" ref="AD438:AE438" si="68">AD198+AD168+AD138+AD108</f>
        <v>351.23</v>
      </c>
      <c r="AE438" s="56">
        <f t="shared" si="68"/>
        <v>309.89999999999998</v>
      </c>
      <c r="AF438" s="51">
        <f t="shared" ref="AF438" si="69">AF198+AF168+AF138+AF108</f>
        <v>318.15400000000005</v>
      </c>
    </row>
    <row r="439" spans="1:32" x14ac:dyDescent="0.25">
      <c r="A439" s="2" t="s">
        <v>28</v>
      </c>
      <c r="B439" s="24" t="str">
        <f>VLOOKUP(Prod_Area_data[[#This Row],[or_product]],Ref_products[],2,FALSE)</f>
        <v>Total oilseeds</v>
      </c>
      <c r="C439" s="24" t="str">
        <f>VLOOKUP(Prod_Area_data[[#This Row],[MS]],Ref_MS[],2,FALSE)</f>
        <v>Luxembourg</v>
      </c>
      <c r="D439" s="28" t="s">
        <v>30</v>
      </c>
      <c r="E439" s="28" t="s">
        <v>14</v>
      </c>
      <c r="F439" s="28" t="s">
        <v>49</v>
      </c>
      <c r="G439" s="36">
        <f t="shared" si="19"/>
        <v>2.6866666666666661</v>
      </c>
      <c r="H439" s="36">
        <f t="shared" ref="H439:AB439" si="70">H199+H169+H139+H109</f>
        <v>3.2</v>
      </c>
      <c r="I439" s="36">
        <f t="shared" si="70"/>
        <v>3.1</v>
      </c>
      <c r="J439" s="36">
        <f t="shared" si="70"/>
        <v>3.5</v>
      </c>
      <c r="K439" s="36">
        <f t="shared" si="70"/>
        <v>3.7</v>
      </c>
      <c r="L439" s="36">
        <f t="shared" si="70"/>
        <v>4.2</v>
      </c>
      <c r="M439" s="36">
        <f t="shared" si="70"/>
        <v>4.0999999999999996</v>
      </c>
      <c r="N439" s="36">
        <f t="shared" si="70"/>
        <v>4.8</v>
      </c>
      <c r="O439" s="36">
        <f t="shared" si="70"/>
        <v>5.4</v>
      </c>
      <c r="P439" s="36">
        <f t="shared" si="70"/>
        <v>5.2</v>
      </c>
      <c r="Q439" s="36">
        <f t="shared" si="70"/>
        <v>4.5999999999999996</v>
      </c>
      <c r="R439" s="36">
        <f t="shared" si="70"/>
        <v>4.72</v>
      </c>
      <c r="S439" s="36">
        <f t="shared" si="70"/>
        <v>4.67</v>
      </c>
      <c r="T439" s="36">
        <f t="shared" si="70"/>
        <v>4.5999999999999996</v>
      </c>
      <c r="U439" s="36">
        <f t="shared" si="70"/>
        <v>4.5</v>
      </c>
      <c r="V439" s="36">
        <f t="shared" si="70"/>
        <v>4.1500000000000004</v>
      </c>
      <c r="W439" s="36">
        <f t="shared" si="70"/>
        <v>3.97</v>
      </c>
      <c r="X439" s="36">
        <f t="shared" si="70"/>
        <v>3.51</v>
      </c>
      <c r="Y439" s="36">
        <f t="shared" si="70"/>
        <v>3.27</v>
      </c>
      <c r="Z439" s="36">
        <f t="shared" si="70"/>
        <v>3.39</v>
      </c>
      <c r="AA439" s="36">
        <f t="shared" si="70"/>
        <v>2.88</v>
      </c>
      <c r="AB439" s="36">
        <f t="shared" si="70"/>
        <v>2.7800000000000002</v>
      </c>
      <c r="AC439" s="36">
        <f t="shared" si="25"/>
        <v>1.7999999999999998</v>
      </c>
      <c r="AD439" s="36">
        <f t="shared" ref="AD439:AE439" si="71">AD199+AD169+AD139+AD109</f>
        <v>2.4</v>
      </c>
      <c r="AE439" s="56">
        <f t="shared" si="71"/>
        <v>2.92</v>
      </c>
      <c r="AF439" s="51">
        <f t="shared" ref="AF439" si="72">AF199+AF169+AF139+AF109</f>
        <v>0.33333333333332327</v>
      </c>
    </row>
    <row r="440" spans="1:32" x14ac:dyDescent="0.25">
      <c r="A440" s="2" t="s">
        <v>28</v>
      </c>
      <c r="B440" s="24" t="str">
        <f>VLOOKUP(Prod_Area_data[[#This Row],[or_product]],Ref_products[],2,FALSE)</f>
        <v>Total oilseeds</v>
      </c>
      <c r="C440" s="24" t="str">
        <f>VLOOKUP(Prod_Area_data[[#This Row],[MS]],Ref_MS[],2,FALSE)</f>
        <v>Hungary</v>
      </c>
      <c r="D440" s="28" t="s">
        <v>30</v>
      </c>
      <c r="E440" s="28" t="s">
        <v>15</v>
      </c>
      <c r="F440" s="28" t="s">
        <v>50</v>
      </c>
      <c r="G440" s="36">
        <f t="shared" si="19"/>
        <v>950.88333333333355</v>
      </c>
      <c r="H440" s="36">
        <f t="shared" ref="H440:AB440" si="73">H200+H170+H140+H110</f>
        <v>437.8</v>
      </c>
      <c r="I440" s="36">
        <f t="shared" si="73"/>
        <v>451.09999999999997</v>
      </c>
      <c r="J440" s="36">
        <f t="shared" si="73"/>
        <v>572.79999999999995</v>
      </c>
      <c r="K440" s="36">
        <f t="shared" si="73"/>
        <v>613.29999999999995</v>
      </c>
      <c r="L440" s="36">
        <f t="shared" si="73"/>
        <v>613</v>
      </c>
      <c r="M440" s="36">
        <f t="shared" si="73"/>
        <v>669.1</v>
      </c>
      <c r="N440" s="36">
        <f t="shared" si="73"/>
        <v>714.1</v>
      </c>
      <c r="O440" s="36">
        <f t="shared" si="73"/>
        <v>772.9</v>
      </c>
      <c r="P440" s="36">
        <f t="shared" si="73"/>
        <v>826.3</v>
      </c>
      <c r="Q440" s="36">
        <f t="shared" si="73"/>
        <v>828.1</v>
      </c>
      <c r="R440" s="36">
        <f t="shared" si="73"/>
        <v>798.84999999999991</v>
      </c>
      <c r="S440" s="36">
        <f t="shared" si="73"/>
        <v>854.9899999999999</v>
      </c>
      <c r="T440" s="36">
        <f t="shared" si="73"/>
        <v>821.26</v>
      </c>
      <c r="U440" s="36">
        <f t="shared" si="73"/>
        <v>837.58999999999992</v>
      </c>
      <c r="V440" s="36">
        <f t="shared" si="73"/>
        <v>851.06000000000006</v>
      </c>
      <c r="W440" s="36">
        <f t="shared" si="73"/>
        <v>904.81999999999994</v>
      </c>
      <c r="X440" s="36">
        <f t="shared" si="73"/>
        <v>948.21</v>
      </c>
      <c r="Y440" s="36">
        <f t="shared" si="73"/>
        <v>1074.3599999999999</v>
      </c>
      <c r="Z440" s="36">
        <f t="shared" si="73"/>
        <v>1010.76</v>
      </c>
      <c r="AA440" s="36">
        <f t="shared" si="73"/>
        <v>924.01</v>
      </c>
      <c r="AB440" s="36">
        <f t="shared" si="73"/>
        <v>982.12</v>
      </c>
      <c r="AC440" s="36">
        <f t="shared" si="25"/>
        <v>975.57000000000016</v>
      </c>
      <c r="AD440" s="36">
        <f t="shared" ref="AD440:AE440" si="74">AD200+AD170+AD140+AD110</f>
        <v>951.63000000000011</v>
      </c>
      <c r="AE440" s="56">
        <f t="shared" si="74"/>
        <v>925.45</v>
      </c>
      <c r="AF440" s="51">
        <f t="shared" ref="AF440" si="75">AF200+AF170+AF140+AF110</f>
        <v>918.71800000000053</v>
      </c>
    </row>
    <row r="441" spans="1:32" x14ac:dyDescent="0.25">
      <c r="A441" s="2" t="s">
        <v>28</v>
      </c>
      <c r="B441" s="24" t="str">
        <f>VLOOKUP(Prod_Area_data[[#This Row],[or_product]],Ref_products[],2,FALSE)</f>
        <v>Total oilseeds</v>
      </c>
      <c r="C441" s="24" t="str">
        <f>VLOOKUP(Prod_Area_data[[#This Row],[MS]],Ref_MS[],2,FALSE)</f>
        <v>Malta</v>
      </c>
      <c r="D441" s="28" t="s">
        <v>30</v>
      </c>
      <c r="E441" s="28" t="s">
        <v>16</v>
      </c>
      <c r="F441" s="28" t="s">
        <v>51</v>
      </c>
      <c r="G441" s="36">
        <f t="shared" si="19"/>
        <v>0</v>
      </c>
      <c r="H441" s="36">
        <f t="shared" ref="H441:AB441" si="76">H201+H171+H141+H111</f>
        <v>0</v>
      </c>
      <c r="I441" s="36">
        <f t="shared" si="76"/>
        <v>0</v>
      </c>
      <c r="J441" s="36">
        <f t="shared" si="76"/>
        <v>0</v>
      </c>
      <c r="K441" s="36">
        <f t="shared" si="76"/>
        <v>0</v>
      </c>
      <c r="L441" s="36">
        <f t="shared" si="76"/>
        <v>0</v>
      </c>
      <c r="M441" s="36">
        <f t="shared" si="76"/>
        <v>0</v>
      </c>
      <c r="N441" s="36">
        <f t="shared" si="76"/>
        <v>0</v>
      </c>
      <c r="O441" s="36">
        <f t="shared" si="76"/>
        <v>0</v>
      </c>
      <c r="P441" s="36">
        <f t="shared" si="76"/>
        <v>0</v>
      </c>
      <c r="Q441" s="36">
        <f t="shared" si="76"/>
        <v>0</v>
      </c>
      <c r="R441" s="36">
        <f t="shared" si="76"/>
        <v>0</v>
      </c>
      <c r="S441" s="36">
        <f t="shared" si="76"/>
        <v>0</v>
      </c>
      <c r="T441" s="36">
        <f t="shared" si="76"/>
        <v>0</v>
      </c>
      <c r="U441" s="36">
        <f t="shared" si="76"/>
        <v>0</v>
      </c>
      <c r="V441" s="36">
        <f t="shared" si="76"/>
        <v>0</v>
      </c>
      <c r="W441" s="36">
        <f t="shared" si="76"/>
        <v>0</v>
      </c>
      <c r="X441" s="36">
        <f t="shared" si="76"/>
        <v>0</v>
      </c>
      <c r="Y441" s="36">
        <f t="shared" si="76"/>
        <v>0</v>
      </c>
      <c r="Z441" s="36">
        <f t="shared" si="76"/>
        <v>0</v>
      </c>
      <c r="AA441" s="36">
        <f t="shared" si="76"/>
        <v>0</v>
      </c>
      <c r="AB441" s="36">
        <f t="shared" si="76"/>
        <v>0</v>
      </c>
      <c r="AC441" s="36">
        <f t="shared" si="25"/>
        <v>0</v>
      </c>
      <c r="AD441" s="36">
        <f t="shared" ref="AD441:AE441" si="77">AD201+AD171+AD141+AD111</f>
        <v>0</v>
      </c>
      <c r="AE441" s="56">
        <f t="shared" si="77"/>
        <v>0</v>
      </c>
      <c r="AF441" s="51">
        <f t="shared" ref="AF441" si="78">AF201+AF171+AF141+AF111</f>
        <v>0</v>
      </c>
    </row>
    <row r="442" spans="1:32" x14ac:dyDescent="0.25">
      <c r="A442" s="2" t="s">
        <v>28</v>
      </c>
      <c r="B442" s="24" t="str">
        <f>VLOOKUP(Prod_Area_data[[#This Row],[or_product]],Ref_products[],2,FALSE)</f>
        <v>Total oilseeds</v>
      </c>
      <c r="C442" s="24" t="str">
        <f>VLOOKUP(Prod_Area_data[[#This Row],[MS]],Ref_MS[],2,FALSE)</f>
        <v>Netherlands</v>
      </c>
      <c r="D442" s="28" t="s">
        <v>30</v>
      </c>
      <c r="E442" s="28" t="s">
        <v>17</v>
      </c>
      <c r="F442" s="28" t="s">
        <v>52</v>
      </c>
      <c r="G442" s="36">
        <f t="shared" si="19"/>
        <v>2.726666666666667</v>
      </c>
      <c r="H442" s="36">
        <f t="shared" ref="H442:AB442" si="79">H202+H172+H142+H112</f>
        <v>4.9000000000000004</v>
      </c>
      <c r="I442" s="36">
        <f t="shared" si="79"/>
        <v>4.7</v>
      </c>
      <c r="J442" s="36">
        <f t="shared" si="79"/>
        <v>4.5</v>
      </c>
      <c r="K442" s="36">
        <f t="shared" si="79"/>
        <v>4.7</v>
      </c>
      <c r="L442" s="36">
        <f t="shared" si="79"/>
        <v>6.6</v>
      </c>
      <c r="M442" s="36">
        <f t="shared" si="79"/>
        <v>7.2000000000000011</v>
      </c>
      <c r="N442" s="36">
        <f t="shared" si="79"/>
        <v>8.1000000000000014</v>
      </c>
      <c r="O442" s="36">
        <f t="shared" si="79"/>
        <v>6.9</v>
      </c>
      <c r="P442" s="36">
        <f t="shared" si="79"/>
        <v>5.4</v>
      </c>
      <c r="Q442" s="36">
        <f t="shared" si="79"/>
        <v>3.1</v>
      </c>
      <c r="R442" s="36">
        <f t="shared" si="79"/>
        <v>2.63</v>
      </c>
      <c r="S442" s="36">
        <f t="shared" si="79"/>
        <v>2.0299999999999998</v>
      </c>
      <c r="T442" s="36">
        <f t="shared" si="79"/>
        <v>2</v>
      </c>
      <c r="U442" s="36">
        <f t="shared" si="79"/>
        <v>3</v>
      </c>
      <c r="V442" s="36">
        <f t="shared" si="79"/>
        <v>3</v>
      </c>
      <c r="W442" s="36">
        <f t="shared" si="79"/>
        <v>2.27</v>
      </c>
      <c r="X442" s="36">
        <f t="shared" si="79"/>
        <v>2.2400000000000002</v>
      </c>
      <c r="Y442" s="36">
        <f t="shared" si="79"/>
        <v>2.74</v>
      </c>
      <c r="Z442" s="36">
        <f t="shared" si="79"/>
        <v>3.31</v>
      </c>
      <c r="AA442" s="36">
        <f t="shared" si="79"/>
        <v>3.05</v>
      </c>
      <c r="AB442" s="36">
        <f t="shared" si="79"/>
        <v>2.27</v>
      </c>
      <c r="AC442" s="36">
        <f t="shared" si="25"/>
        <v>4.1500000000000004</v>
      </c>
      <c r="AD442" s="36">
        <f t="shared" ref="AD442:AE442" si="80">AD202+AD172+AD142+AD112</f>
        <v>2.5</v>
      </c>
      <c r="AE442" s="56">
        <f t="shared" si="80"/>
        <v>2.63</v>
      </c>
      <c r="AF442" s="51">
        <f t="shared" ref="AF442" si="81">AF202+AF172+AF142+AF112</f>
        <v>2.2779999999999809</v>
      </c>
    </row>
    <row r="443" spans="1:32" x14ac:dyDescent="0.25">
      <c r="A443" s="2" t="s">
        <v>28</v>
      </c>
      <c r="B443" s="24" t="str">
        <f>VLOOKUP(Prod_Area_data[[#This Row],[or_product]],Ref_products[],2,FALSE)</f>
        <v>Total oilseeds</v>
      </c>
      <c r="C443" s="24" t="str">
        <f>VLOOKUP(Prod_Area_data[[#This Row],[MS]],Ref_MS[],2,FALSE)</f>
        <v>Austria</v>
      </c>
      <c r="D443" s="28" t="s">
        <v>30</v>
      </c>
      <c r="E443" s="28" t="s">
        <v>18</v>
      </c>
      <c r="F443" s="28" t="s">
        <v>53</v>
      </c>
      <c r="G443" s="36">
        <f t="shared" si="19"/>
        <v>133.14666666666668</v>
      </c>
      <c r="H443" s="36">
        <f t="shared" ref="H443:AB443" si="82">H203+H173+H143+H113</f>
        <v>89.6</v>
      </c>
      <c r="I443" s="36">
        <f t="shared" si="82"/>
        <v>97.9</v>
      </c>
      <c r="J443" s="36">
        <f t="shared" si="82"/>
        <v>95</v>
      </c>
      <c r="K443" s="36">
        <f t="shared" si="82"/>
        <v>89.9</v>
      </c>
      <c r="L443" s="36">
        <f t="shared" si="82"/>
        <v>87.1</v>
      </c>
      <c r="M443" s="36">
        <f t="shared" si="82"/>
        <v>92.3</v>
      </c>
      <c r="N443" s="36">
        <f t="shared" si="82"/>
        <v>107</v>
      </c>
      <c r="O443" s="36">
        <f t="shared" si="82"/>
        <v>97.1</v>
      </c>
      <c r="P443" s="36">
        <f t="shared" si="82"/>
        <v>102</v>
      </c>
      <c r="Q443" s="36">
        <f t="shared" si="82"/>
        <v>108.6</v>
      </c>
      <c r="R443" s="36">
        <f t="shared" si="82"/>
        <v>114.26</v>
      </c>
      <c r="S443" s="36">
        <f t="shared" si="82"/>
        <v>118.48</v>
      </c>
      <c r="T443" s="36">
        <f t="shared" si="82"/>
        <v>117</v>
      </c>
      <c r="U443" s="36">
        <f t="shared" si="82"/>
        <v>123</v>
      </c>
      <c r="V443" s="36">
        <f t="shared" si="82"/>
        <v>118.00999999999999</v>
      </c>
      <c r="W443" s="36">
        <f t="shared" si="82"/>
        <v>114.53999999999999</v>
      </c>
      <c r="X443" s="36">
        <f t="shared" si="82"/>
        <v>108.92999999999999</v>
      </c>
      <c r="Y443" s="36">
        <f t="shared" si="82"/>
        <v>128.63</v>
      </c>
      <c r="Z443" s="36">
        <f t="shared" si="82"/>
        <v>131</v>
      </c>
      <c r="AA443" s="36">
        <f t="shared" si="82"/>
        <v>127.85</v>
      </c>
      <c r="AB443" s="36">
        <f t="shared" si="82"/>
        <v>124.96000000000001</v>
      </c>
      <c r="AC443" s="36">
        <f t="shared" si="25"/>
        <v>131.14000000000001</v>
      </c>
      <c r="AD443" s="36">
        <f t="shared" ref="AD443:AE443" si="83">AD203+AD173+AD143+AD113</f>
        <v>147.99</v>
      </c>
      <c r="AE443" s="56">
        <f t="shared" si="83"/>
        <v>140.45000000000002</v>
      </c>
      <c r="AF443" s="51">
        <f t="shared" ref="AF443" si="84">AF203+AF173+AF143+AF113</f>
        <v>147.72400000000047</v>
      </c>
    </row>
    <row r="444" spans="1:32" x14ac:dyDescent="0.25">
      <c r="A444" s="2" t="s">
        <v>28</v>
      </c>
      <c r="B444" s="24" t="str">
        <f>VLOOKUP(Prod_Area_data[[#This Row],[or_product]],Ref_products[],2,FALSE)</f>
        <v>Total oilseeds</v>
      </c>
      <c r="C444" s="24" t="str">
        <f>VLOOKUP(Prod_Area_data[[#This Row],[MS]],Ref_MS[],2,FALSE)</f>
        <v>Poland</v>
      </c>
      <c r="D444" s="28" t="s">
        <v>30</v>
      </c>
      <c r="E444" s="28" t="s">
        <v>19</v>
      </c>
      <c r="F444" s="28" t="s">
        <v>54</v>
      </c>
      <c r="G444" s="36">
        <f t="shared" si="19"/>
        <v>1048.2566666666664</v>
      </c>
      <c r="H444" s="36">
        <f t="shared" ref="H444:AB444" si="85">H204+H174+H144+H114</f>
        <v>438</v>
      </c>
      <c r="I444" s="36">
        <f t="shared" si="85"/>
        <v>445</v>
      </c>
      <c r="J444" s="36">
        <f t="shared" si="85"/>
        <v>440.2</v>
      </c>
      <c r="K444" s="36">
        <f t="shared" si="85"/>
        <v>428.2</v>
      </c>
      <c r="L444" s="36">
        <f t="shared" si="85"/>
        <v>542.1</v>
      </c>
      <c r="M444" s="36">
        <f t="shared" si="85"/>
        <v>555.80000000000007</v>
      </c>
      <c r="N444" s="36">
        <f t="shared" si="85"/>
        <v>630.19999999999993</v>
      </c>
      <c r="O444" s="36">
        <f t="shared" si="85"/>
        <v>802.09999999999991</v>
      </c>
      <c r="P444" s="36">
        <f t="shared" si="85"/>
        <v>775.1</v>
      </c>
      <c r="Q444" s="36">
        <f t="shared" si="85"/>
        <v>814</v>
      </c>
      <c r="R444" s="36">
        <f t="shared" si="85"/>
        <v>952.7</v>
      </c>
      <c r="S444" s="36">
        <f t="shared" si="85"/>
        <v>835.30000000000007</v>
      </c>
      <c r="T444" s="36">
        <f t="shared" si="85"/>
        <v>725.69999999999993</v>
      </c>
      <c r="U444" s="36">
        <f t="shared" si="85"/>
        <v>924.80000000000007</v>
      </c>
      <c r="V444" s="36">
        <f t="shared" si="85"/>
        <v>955.97</v>
      </c>
      <c r="W444" s="36">
        <f t="shared" si="85"/>
        <v>959.1</v>
      </c>
      <c r="X444" s="36">
        <f t="shared" si="85"/>
        <v>839.5</v>
      </c>
      <c r="Y444" s="36">
        <f t="shared" si="85"/>
        <v>932.72</v>
      </c>
      <c r="Z444" s="36">
        <f t="shared" si="85"/>
        <v>861.21</v>
      </c>
      <c r="AA444" s="36">
        <f t="shared" si="85"/>
        <v>888.80000000000007</v>
      </c>
      <c r="AB444" s="36">
        <f t="shared" si="85"/>
        <v>999.66</v>
      </c>
      <c r="AC444" s="36">
        <f t="shared" si="25"/>
        <v>1020.25</v>
      </c>
      <c r="AD444" s="36">
        <f t="shared" ref="AD444:AE444" si="86">AD204+AD174+AD144+AD114</f>
        <v>1124.8599999999999</v>
      </c>
      <c r="AE444" s="56">
        <f t="shared" si="86"/>
        <v>1134.6399999999999</v>
      </c>
      <c r="AF444" s="51">
        <f t="shared" ref="AF444" si="87">AF204+AF174+AF144+AF114</f>
        <v>1107.0879999999997</v>
      </c>
    </row>
    <row r="445" spans="1:32" x14ac:dyDescent="0.25">
      <c r="A445" s="2" t="s">
        <v>28</v>
      </c>
      <c r="B445" s="24" t="str">
        <f>VLOOKUP(Prod_Area_data[[#This Row],[or_product]],Ref_products[],2,FALSE)</f>
        <v>Total oilseeds</v>
      </c>
      <c r="C445" s="24" t="str">
        <f>VLOOKUP(Prod_Area_data[[#This Row],[MS]],Ref_MS[],2,FALSE)</f>
        <v>Portugal</v>
      </c>
      <c r="D445" s="28" t="s">
        <v>30</v>
      </c>
      <c r="E445" s="28" t="s">
        <v>20</v>
      </c>
      <c r="F445" s="28" t="s">
        <v>21</v>
      </c>
      <c r="G445" s="36">
        <f t="shared" si="19"/>
        <v>6.423333333333332</v>
      </c>
      <c r="H445" s="36">
        <f t="shared" ref="H445:AB445" si="88">H205+H175+H145+H115</f>
        <v>51.84</v>
      </c>
      <c r="I445" s="36">
        <f t="shared" si="88"/>
        <v>41.52</v>
      </c>
      <c r="J445" s="36">
        <f t="shared" si="88"/>
        <v>37.58</v>
      </c>
      <c r="K445" s="36">
        <f t="shared" si="88"/>
        <v>36.630000000000003</v>
      </c>
      <c r="L445" s="36">
        <f t="shared" si="88"/>
        <v>28.37</v>
      </c>
      <c r="M445" s="36">
        <f t="shared" si="88"/>
        <v>7.07</v>
      </c>
      <c r="N445" s="36">
        <f t="shared" si="88"/>
        <v>7.78</v>
      </c>
      <c r="O445" s="36">
        <f t="shared" si="88"/>
        <v>17.62</v>
      </c>
      <c r="P445" s="36">
        <f t="shared" si="88"/>
        <v>24.38</v>
      </c>
      <c r="Q445" s="36">
        <f t="shared" si="88"/>
        <v>21.35</v>
      </c>
      <c r="R445" s="36">
        <f t="shared" si="88"/>
        <v>14</v>
      </c>
      <c r="S445" s="36">
        <f t="shared" si="88"/>
        <v>22.42</v>
      </c>
      <c r="T445" s="36">
        <f t="shared" si="88"/>
        <v>18.03</v>
      </c>
      <c r="U445" s="36">
        <f t="shared" si="88"/>
        <v>18.09</v>
      </c>
      <c r="V445" s="36">
        <f t="shared" si="88"/>
        <v>15.55</v>
      </c>
      <c r="W445" s="36">
        <f t="shared" si="88"/>
        <v>19.93</v>
      </c>
      <c r="X445" s="36">
        <f t="shared" si="88"/>
        <v>18.21</v>
      </c>
      <c r="Y445" s="36">
        <f t="shared" si="88"/>
        <v>13.46</v>
      </c>
      <c r="Z445" s="36">
        <f t="shared" si="88"/>
        <v>9.49</v>
      </c>
      <c r="AA445" s="36">
        <f t="shared" si="88"/>
        <v>7.32</v>
      </c>
      <c r="AB445" s="36">
        <f t="shared" si="88"/>
        <v>6.36</v>
      </c>
      <c r="AC445" s="36">
        <f t="shared" si="25"/>
        <v>5.59</v>
      </c>
      <c r="AD445" s="36">
        <f t="shared" ref="AD445:AE445" si="89">AD205+AD175+AD145+AD115</f>
        <v>7.67</v>
      </c>
      <c r="AE445" s="56">
        <f t="shared" si="89"/>
        <v>5.25</v>
      </c>
      <c r="AF445" s="51">
        <f t="shared" ref="AF445" si="90">AF205+AF175+AF145+AF115</f>
        <v>2.0466666666661695</v>
      </c>
    </row>
    <row r="446" spans="1:32" x14ac:dyDescent="0.25">
      <c r="A446" s="2" t="s">
        <v>28</v>
      </c>
      <c r="B446" s="24" t="str">
        <f>VLOOKUP(Prod_Area_data[[#This Row],[or_product]],Ref_products[],2,FALSE)</f>
        <v>Total oilseeds</v>
      </c>
      <c r="C446" s="24" t="str">
        <f>VLOOKUP(Prod_Area_data[[#This Row],[MS]],Ref_MS[],2,FALSE)</f>
        <v>Romania</v>
      </c>
      <c r="D446" s="28" t="s">
        <v>30</v>
      </c>
      <c r="E446" s="28" t="s">
        <v>22</v>
      </c>
      <c r="F446" s="28" t="s">
        <v>55</v>
      </c>
      <c r="G446" s="36">
        <f t="shared" si="19"/>
        <v>1735.9933333333331</v>
      </c>
      <c r="H446" s="36">
        <f t="shared" ref="H446:AB446" si="91">H206+H176+H146+H116</f>
        <v>1063.55</v>
      </c>
      <c r="I446" s="36">
        <f t="shared" si="91"/>
        <v>928.68999999999994</v>
      </c>
      <c r="J446" s="36">
        <f t="shared" si="91"/>
        <v>1054.8499999999999</v>
      </c>
      <c r="K446" s="36">
        <f t="shared" si="91"/>
        <v>1335.54</v>
      </c>
      <c r="L446" s="36">
        <f t="shared" si="91"/>
        <v>1149.3700000000001</v>
      </c>
      <c r="M446" s="36">
        <f t="shared" si="91"/>
        <v>1201.9000000000001</v>
      </c>
      <c r="N446" s="36">
        <f t="shared" si="91"/>
        <v>1292.5899999999999</v>
      </c>
      <c r="O446" s="36">
        <f t="shared" si="91"/>
        <v>1334.56</v>
      </c>
      <c r="P446" s="36">
        <f t="shared" si="91"/>
        <v>1229.04</v>
      </c>
      <c r="Q446" s="36">
        <f t="shared" si="91"/>
        <v>1235.6500000000001</v>
      </c>
      <c r="R446" s="36">
        <f t="shared" si="91"/>
        <v>1393.71</v>
      </c>
      <c r="S446" s="36">
        <f t="shared" si="91"/>
        <v>1461.16</v>
      </c>
      <c r="T446" s="36">
        <f t="shared" si="91"/>
        <v>1255.0899999999999</v>
      </c>
      <c r="U446" s="36">
        <f t="shared" si="91"/>
        <v>1421.8899999999999</v>
      </c>
      <c r="V446" s="36">
        <f t="shared" si="91"/>
        <v>1489.28</v>
      </c>
      <c r="W446" s="36">
        <f t="shared" si="91"/>
        <v>1509.7599999999998</v>
      </c>
      <c r="X446" s="36">
        <f t="shared" si="91"/>
        <v>1624.96</v>
      </c>
      <c r="Y446" s="36">
        <f t="shared" si="91"/>
        <v>1763.69</v>
      </c>
      <c r="Z446" s="36">
        <f t="shared" si="91"/>
        <v>1811.17</v>
      </c>
      <c r="AA446" s="36">
        <f t="shared" si="91"/>
        <v>1796.5500000000002</v>
      </c>
      <c r="AB446" s="36">
        <f t="shared" si="91"/>
        <v>1676.12</v>
      </c>
      <c r="AC446" s="36">
        <f t="shared" si="25"/>
        <v>1711.6000000000001</v>
      </c>
      <c r="AD446" s="36">
        <f t="shared" ref="AD446:AE446" si="92">AD206+AD176+AD146+AD116</f>
        <v>1699.83</v>
      </c>
      <c r="AE446" s="56">
        <f t="shared" si="92"/>
        <v>2039.63</v>
      </c>
      <c r="AF446" s="51">
        <f t="shared" ref="AF446" si="93">AF206+AF176+AF146+AF116</f>
        <v>1976.0533333333308</v>
      </c>
    </row>
    <row r="447" spans="1:32" x14ac:dyDescent="0.25">
      <c r="A447" s="2" t="s">
        <v>28</v>
      </c>
      <c r="B447" s="24" t="str">
        <f>VLOOKUP(Prod_Area_data[[#This Row],[or_product]],Ref_products[],2,FALSE)</f>
        <v>Total oilseeds</v>
      </c>
      <c r="C447" s="24" t="str">
        <f>VLOOKUP(Prod_Area_data[[#This Row],[MS]],Ref_MS[],2,FALSE)</f>
        <v>Slovenia</v>
      </c>
      <c r="D447" s="28" t="s">
        <v>30</v>
      </c>
      <c r="E447" s="28" t="s">
        <v>23</v>
      </c>
      <c r="F447" s="28" t="s">
        <v>56</v>
      </c>
      <c r="G447" s="36">
        <f t="shared" si="19"/>
        <v>5.4233333333333347</v>
      </c>
      <c r="H447" s="36">
        <f t="shared" ref="H447:AB447" si="94">H207+H177+H147+H117</f>
        <v>0.16999999999999998</v>
      </c>
      <c r="I447" s="36">
        <f t="shared" si="94"/>
        <v>0.46</v>
      </c>
      <c r="J447" s="36">
        <f t="shared" si="94"/>
        <v>2.5300000000000002</v>
      </c>
      <c r="K447" s="36">
        <f t="shared" si="94"/>
        <v>2.86</v>
      </c>
      <c r="L447" s="36">
        <f t="shared" si="94"/>
        <v>2.09</v>
      </c>
      <c r="M447" s="36">
        <f t="shared" si="94"/>
        <v>2.4699999999999998</v>
      </c>
      <c r="N447" s="36">
        <f t="shared" si="94"/>
        <v>3.2</v>
      </c>
      <c r="O447" s="36">
        <f t="shared" si="94"/>
        <v>5.74</v>
      </c>
      <c r="P447" s="36">
        <f t="shared" si="94"/>
        <v>4.75</v>
      </c>
      <c r="Q447" s="36">
        <f t="shared" si="94"/>
        <v>4.72</v>
      </c>
      <c r="R447" s="36">
        <f t="shared" si="94"/>
        <v>5.6099999999999994</v>
      </c>
      <c r="S447" s="36">
        <f t="shared" si="94"/>
        <v>5.25</v>
      </c>
      <c r="T447" s="36">
        <f t="shared" si="94"/>
        <v>5.6499999999999995</v>
      </c>
      <c r="U447" s="36">
        <f t="shared" si="94"/>
        <v>6.13</v>
      </c>
      <c r="V447" s="36">
        <f t="shared" si="94"/>
        <v>6.21</v>
      </c>
      <c r="W447" s="36">
        <f t="shared" si="94"/>
        <v>3.57</v>
      </c>
      <c r="X447" s="36">
        <f t="shared" si="94"/>
        <v>5.87</v>
      </c>
      <c r="Y447" s="36">
        <f t="shared" si="94"/>
        <v>6.65</v>
      </c>
      <c r="Z447" s="36">
        <f t="shared" si="94"/>
        <v>5.4499999999999993</v>
      </c>
      <c r="AA447" s="36">
        <f t="shared" si="94"/>
        <v>5.01</v>
      </c>
      <c r="AB447" s="36">
        <f t="shared" si="94"/>
        <v>5.3</v>
      </c>
      <c r="AC447" s="36">
        <f t="shared" si="25"/>
        <v>5.12</v>
      </c>
      <c r="AD447" s="36">
        <f t="shared" ref="AD447:AE447" si="95">AD207+AD177+AD147+AD117</f>
        <v>5.85</v>
      </c>
      <c r="AE447" s="56">
        <f t="shared" si="95"/>
        <v>6.48</v>
      </c>
      <c r="AF447" s="51">
        <f t="shared" ref="AF447" si="96">AF207+AF177+AF147+AF117</f>
        <v>5.8893333333333118</v>
      </c>
    </row>
    <row r="448" spans="1:32" x14ac:dyDescent="0.25">
      <c r="A448" s="2" t="s">
        <v>28</v>
      </c>
      <c r="B448" s="24" t="str">
        <f>VLOOKUP(Prod_Area_data[[#This Row],[or_product]],Ref_products[],2,FALSE)</f>
        <v>Total oilseeds</v>
      </c>
      <c r="C448" s="24" t="str">
        <f>VLOOKUP(Prod_Area_data[[#This Row],[MS]],Ref_MS[],2,FALSE)</f>
        <v>Slovakia</v>
      </c>
      <c r="D448" s="28" t="s">
        <v>30</v>
      </c>
      <c r="E448" s="28" t="s">
        <v>24</v>
      </c>
      <c r="F448" s="28" t="s">
        <v>57</v>
      </c>
      <c r="G448" s="36">
        <f t="shared" si="19"/>
        <v>261.96333333333331</v>
      </c>
      <c r="H448" s="36">
        <f t="shared" ref="H448:AB448" si="97">H208+H178+H148+H118</f>
        <v>172.39999999999998</v>
      </c>
      <c r="I448" s="36">
        <f t="shared" si="97"/>
        <v>175.8</v>
      </c>
      <c r="J448" s="36">
        <f t="shared" si="97"/>
        <v>198.7</v>
      </c>
      <c r="K448" s="36">
        <f t="shared" si="97"/>
        <v>200.2</v>
      </c>
      <c r="L448" s="36">
        <f t="shared" si="97"/>
        <v>193.3</v>
      </c>
      <c r="M448" s="36">
        <f t="shared" si="97"/>
        <v>212.6</v>
      </c>
      <c r="N448" s="36">
        <f t="shared" si="97"/>
        <v>249.6</v>
      </c>
      <c r="O448" s="36">
        <f t="shared" si="97"/>
        <v>230.1</v>
      </c>
      <c r="P448" s="36">
        <f t="shared" si="97"/>
        <v>244.10000000000002</v>
      </c>
      <c r="Q448" s="36">
        <f t="shared" si="97"/>
        <v>262.7</v>
      </c>
      <c r="R448" s="36">
        <f t="shared" si="97"/>
        <v>262.95000000000005</v>
      </c>
      <c r="S448" s="36">
        <f t="shared" si="97"/>
        <v>254.2</v>
      </c>
      <c r="T448" s="36">
        <f t="shared" si="97"/>
        <v>220.35000000000002</v>
      </c>
      <c r="U448" s="36">
        <f t="shared" si="97"/>
        <v>250.89999999999998</v>
      </c>
      <c r="V448" s="36">
        <f t="shared" si="97"/>
        <v>236.68</v>
      </c>
      <c r="W448" s="36">
        <f t="shared" si="97"/>
        <v>239.46999999999997</v>
      </c>
      <c r="X448" s="36">
        <f t="shared" si="97"/>
        <v>245.01999999999998</v>
      </c>
      <c r="Y448" s="36">
        <f t="shared" si="97"/>
        <v>282.97000000000003</v>
      </c>
      <c r="Z448" s="36">
        <f t="shared" si="97"/>
        <v>269.35000000000002</v>
      </c>
      <c r="AA448" s="36">
        <f t="shared" si="97"/>
        <v>243.99</v>
      </c>
      <c r="AB448" s="36">
        <f t="shared" si="97"/>
        <v>251.68</v>
      </c>
      <c r="AC448" s="36">
        <f t="shared" si="25"/>
        <v>274.59000000000003</v>
      </c>
      <c r="AD448" s="36">
        <f t="shared" ref="AD448:AE448" si="98">AD208+AD178+AD148+AD118</f>
        <v>282.01</v>
      </c>
      <c r="AE448" s="56">
        <f t="shared" si="98"/>
        <v>259.62</v>
      </c>
      <c r="AF448" s="51">
        <f t="shared" ref="AF448" si="99">AF208+AF178+AF148+AF118</f>
        <v>260.48800000000045</v>
      </c>
    </row>
    <row r="449" spans="1:32" x14ac:dyDescent="0.25">
      <c r="A449" s="2" t="s">
        <v>28</v>
      </c>
      <c r="B449" s="24" t="str">
        <f>VLOOKUP(Prod_Area_data[[#This Row],[or_product]],Ref_products[],2,FALSE)</f>
        <v>Total oilseeds</v>
      </c>
      <c r="C449" s="24" t="str">
        <f>VLOOKUP(Prod_Area_data[[#This Row],[MS]],Ref_MS[],2,FALSE)</f>
        <v>Finland</v>
      </c>
      <c r="D449" s="28" t="s">
        <v>30</v>
      </c>
      <c r="E449" s="28" t="s">
        <v>25</v>
      </c>
      <c r="F449" s="28" t="s">
        <v>58</v>
      </c>
      <c r="G449" s="36">
        <f t="shared" si="19"/>
        <v>33.45333333333334</v>
      </c>
      <c r="H449" s="36">
        <f t="shared" ref="H449:AB449" si="100">H209+H179+H149+H119</f>
        <v>54.2</v>
      </c>
      <c r="I449" s="36">
        <f t="shared" si="100"/>
        <v>75</v>
      </c>
      <c r="J449" s="36">
        <f t="shared" si="100"/>
        <v>67.5</v>
      </c>
      <c r="K449" s="36">
        <f t="shared" si="100"/>
        <v>77.2</v>
      </c>
      <c r="L449" s="36">
        <f t="shared" si="100"/>
        <v>84.8</v>
      </c>
      <c r="M449" s="36">
        <f t="shared" si="100"/>
        <v>78.800000000000011</v>
      </c>
      <c r="N449" s="36">
        <f t="shared" si="100"/>
        <v>109.9</v>
      </c>
      <c r="O449" s="36">
        <f t="shared" si="100"/>
        <v>92.2</v>
      </c>
      <c r="P449" s="36">
        <f t="shared" si="100"/>
        <v>65.7</v>
      </c>
      <c r="Q449" s="36">
        <f t="shared" si="100"/>
        <v>82.7</v>
      </c>
      <c r="R449" s="36">
        <f t="shared" si="100"/>
        <v>160.29999999999998</v>
      </c>
      <c r="S449" s="36">
        <f t="shared" si="100"/>
        <v>92.7</v>
      </c>
      <c r="T449" s="36">
        <f t="shared" si="100"/>
        <v>58</v>
      </c>
      <c r="U449" s="36">
        <f t="shared" si="100"/>
        <v>53.6</v>
      </c>
      <c r="V449" s="36">
        <f t="shared" si="100"/>
        <v>44.5</v>
      </c>
      <c r="W449" s="36">
        <f t="shared" si="100"/>
        <v>56.9</v>
      </c>
      <c r="X449" s="36">
        <f t="shared" si="100"/>
        <v>61.9</v>
      </c>
      <c r="Y449" s="36">
        <f t="shared" si="100"/>
        <v>55.6</v>
      </c>
      <c r="Z449" s="36">
        <f t="shared" si="100"/>
        <v>54.099999999999994</v>
      </c>
      <c r="AA449" s="36">
        <f t="shared" si="100"/>
        <v>32</v>
      </c>
      <c r="AB449" s="36">
        <f t="shared" si="100"/>
        <v>25.1</v>
      </c>
      <c r="AC449" s="36">
        <f t="shared" si="25"/>
        <v>34.9</v>
      </c>
      <c r="AD449" s="36">
        <f t="shared" ref="AD449:AE449" si="101">AD209+AD179+AD149+AD119</f>
        <v>41.36</v>
      </c>
      <c r="AE449" s="56">
        <f t="shared" si="101"/>
        <v>33.46</v>
      </c>
      <c r="AF449" s="51">
        <f t="shared" ref="AF449" si="102">AF209+AF179+AF149+AF119</f>
        <v>45.762</v>
      </c>
    </row>
    <row r="450" spans="1:32" x14ac:dyDescent="0.25">
      <c r="A450" s="2" t="s">
        <v>28</v>
      </c>
      <c r="B450" s="24" t="str">
        <f>VLOOKUP(Prod_Area_data[[#This Row],[or_product]],Ref_products[],2,FALSE)</f>
        <v>Total oilseeds</v>
      </c>
      <c r="C450" s="24" t="str">
        <f>VLOOKUP(Prod_Area_data[[#This Row],[MS]],Ref_MS[],2,FALSE)</f>
        <v>Sweden</v>
      </c>
      <c r="D450" s="28" t="s">
        <v>30</v>
      </c>
      <c r="E450" s="28" t="s">
        <v>26</v>
      </c>
      <c r="F450" s="28" t="s">
        <v>59</v>
      </c>
      <c r="G450" s="36">
        <f t="shared" ref="G450:G512" si="103">(SUM(AA450:AE450)-MAX(AA450:AE450)-MIN(AA450:AE450))/3</f>
        <v>115.86</v>
      </c>
      <c r="H450" s="36">
        <f t="shared" ref="H450:AB450" si="104">H210+H180+H150+H120</f>
        <v>57.900000000000006</v>
      </c>
      <c r="I450" s="36">
        <f t="shared" si="104"/>
        <v>49.099999999999994</v>
      </c>
      <c r="J450" s="36">
        <f t="shared" si="104"/>
        <v>70.5</v>
      </c>
      <c r="K450" s="36">
        <f t="shared" si="104"/>
        <v>62.4</v>
      </c>
      <c r="L450" s="36">
        <f t="shared" si="104"/>
        <v>89.4</v>
      </c>
      <c r="M450" s="36">
        <f t="shared" si="104"/>
        <v>91.9</v>
      </c>
      <c r="N450" s="36">
        <f t="shared" si="104"/>
        <v>98.7</v>
      </c>
      <c r="O450" s="36">
        <f t="shared" si="104"/>
        <v>92</v>
      </c>
      <c r="P450" s="36">
        <f t="shared" si="104"/>
        <v>93</v>
      </c>
      <c r="Q450" s="36">
        <f t="shared" si="104"/>
        <v>109.30000000000001</v>
      </c>
      <c r="R450" s="36">
        <f t="shared" si="104"/>
        <v>129.16</v>
      </c>
      <c r="S450" s="36">
        <f t="shared" si="104"/>
        <v>109.43</v>
      </c>
      <c r="T450" s="36">
        <f t="shared" si="104"/>
        <v>118.77</v>
      </c>
      <c r="U450" s="36">
        <f t="shared" si="104"/>
        <v>130.32</v>
      </c>
      <c r="V450" s="36">
        <f t="shared" si="104"/>
        <v>102.55</v>
      </c>
      <c r="W450" s="36">
        <f t="shared" si="104"/>
        <v>101.61</v>
      </c>
      <c r="X450" s="36">
        <f t="shared" si="104"/>
        <v>101.27000000000001</v>
      </c>
      <c r="Y450" s="36">
        <f t="shared" si="104"/>
        <v>118.78</v>
      </c>
      <c r="Z450" s="36">
        <f t="shared" si="104"/>
        <v>101.05</v>
      </c>
      <c r="AA450" s="36">
        <f t="shared" si="104"/>
        <v>107.57</v>
      </c>
      <c r="AB450" s="36">
        <f t="shared" si="104"/>
        <v>100.45</v>
      </c>
      <c r="AC450" s="36">
        <f t="shared" si="25"/>
        <v>109.66</v>
      </c>
      <c r="AD450" s="36">
        <f t="shared" ref="AD450:AE450" si="105">AD210+AD180+AD150+AD120</f>
        <v>132.49</v>
      </c>
      <c r="AE450" s="56">
        <f t="shared" si="105"/>
        <v>130.35</v>
      </c>
      <c r="AF450" s="51">
        <f t="shared" ref="AF450" si="106">AF210+AF180+AF150+AF120</f>
        <v>86.223333333333443</v>
      </c>
    </row>
    <row r="451" spans="1:32" x14ac:dyDescent="0.25">
      <c r="A451" s="2" t="s">
        <v>28</v>
      </c>
      <c r="B451" s="24" t="str">
        <f>VLOOKUP(Prod_Area_data[[#This Row],[or_product]],Ref_products[],2,FALSE)</f>
        <v>Total oilseeds</v>
      </c>
      <c r="C451" s="24" t="str">
        <f>VLOOKUP(Prod_Area_data[[#This Row],[MS]],Ref_MS[],2,FALSE)</f>
        <v>United Kingdom</v>
      </c>
      <c r="D451" s="28" t="s">
        <v>30</v>
      </c>
      <c r="E451" s="28" t="s">
        <v>27</v>
      </c>
      <c r="F451" s="28" t="s">
        <v>60</v>
      </c>
      <c r="G451" s="36">
        <f t="shared" si="103"/>
        <v>1.8947806286936004E-14</v>
      </c>
      <c r="H451" s="36">
        <f t="shared" si="21"/>
        <v>405.9</v>
      </c>
      <c r="I451" s="36">
        <f t="shared" ref="I451:AB451" si="107">I211+I181+I151+I121</f>
        <v>437.1</v>
      </c>
      <c r="J451" s="36">
        <f t="shared" si="107"/>
        <v>370.7</v>
      </c>
      <c r="K451" s="36">
        <f t="shared" si="107"/>
        <v>493.3</v>
      </c>
      <c r="L451" s="36">
        <f t="shared" si="107"/>
        <v>529.19999999999993</v>
      </c>
      <c r="M451" s="36">
        <f t="shared" si="107"/>
        <v>566.20000000000005</v>
      </c>
      <c r="N451" s="36">
        <f t="shared" si="107"/>
        <v>536.6</v>
      </c>
      <c r="O451" s="36">
        <f t="shared" si="107"/>
        <v>612.6</v>
      </c>
      <c r="P451" s="36">
        <f t="shared" si="107"/>
        <v>614.1</v>
      </c>
      <c r="Q451" s="36">
        <f t="shared" si="107"/>
        <v>598</v>
      </c>
      <c r="R451" s="36">
        <f t="shared" si="107"/>
        <v>686</v>
      </c>
      <c r="S451" s="36">
        <f t="shared" si="107"/>
        <v>741</v>
      </c>
      <c r="T451" s="36">
        <f t="shared" si="107"/>
        <v>791.5</v>
      </c>
      <c r="U451" s="36">
        <f t="shared" si="107"/>
        <v>750</v>
      </c>
      <c r="V451" s="36">
        <f t="shared" si="107"/>
        <v>690</v>
      </c>
      <c r="W451" s="36">
        <f t="shared" si="107"/>
        <v>667</v>
      </c>
      <c r="X451" s="36">
        <f t="shared" si="107"/>
        <v>606</v>
      </c>
      <c r="Y451" s="36">
        <f t="shared" si="107"/>
        <v>589</v>
      </c>
      <c r="Z451" s="36">
        <f t="shared" si="107"/>
        <v>608</v>
      </c>
      <c r="AA451" s="36">
        <f t="shared" si="107"/>
        <v>544.70000000000005</v>
      </c>
      <c r="AB451" s="45">
        <f t="shared" si="107"/>
        <v>420.16</v>
      </c>
      <c r="AC451" s="51"/>
      <c r="AD451" s="51"/>
      <c r="AE451" s="56"/>
      <c r="AF451" s="51"/>
    </row>
    <row r="452" spans="1:32" x14ac:dyDescent="0.25">
      <c r="A452" s="2" t="s">
        <v>29</v>
      </c>
      <c r="B452" s="24" t="str">
        <f>VLOOKUP(Prod_Area_data[[#This Row],[or_product]],Ref_products[],2,FALSE)</f>
        <v>Total oilseeds</v>
      </c>
      <c r="C452" s="24" t="str">
        <f>VLOOKUP(Prod_Area_data[[#This Row],[MS]],Ref_MS[],2,FALSE)</f>
        <v>EU-27</v>
      </c>
      <c r="D452" s="28" t="s">
        <v>30</v>
      </c>
      <c r="E452" s="28" t="s">
        <v>114</v>
      </c>
      <c r="F452" s="28" t="s">
        <v>115</v>
      </c>
      <c r="G452" s="36">
        <f t="shared" si="103"/>
        <v>30008.527735611289</v>
      </c>
      <c r="H452" s="36">
        <f>H302+H392+H362+H332</f>
        <v>17153.039999999997</v>
      </c>
      <c r="I452" s="36">
        <f t="shared" ref="I452:AC452" si="108">I302+I392+I362+I332</f>
        <v>17136.93</v>
      </c>
      <c r="J452" s="36">
        <f t="shared" si="108"/>
        <v>17026.2</v>
      </c>
      <c r="K452" s="36">
        <f t="shared" si="108"/>
        <v>16927.52</v>
      </c>
      <c r="L452" s="36">
        <f t="shared" si="108"/>
        <v>22097.5</v>
      </c>
      <c r="M452" s="36">
        <f t="shared" si="108"/>
        <v>21312.570000000003</v>
      </c>
      <c r="N452" s="36">
        <f t="shared" si="108"/>
        <v>22668.89</v>
      </c>
      <c r="O452" s="36">
        <f t="shared" si="108"/>
        <v>22191.663249333942</v>
      </c>
      <c r="P452" s="36">
        <f t="shared" si="108"/>
        <v>25066.253817732948</v>
      </c>
      <c r="Q452" s="36">
        <f t="shared" si="108"/>
        <v>27738.355926531225</v>
      </c>
      <c r="R452" s="36">
        <f t="shared" si="108"/>
        <v>26667.847203878846</v>
      </c>
      <c r="S452" s="36">
        <f t="shared" si="108"/>
        <v>26355.181692943064</v>
      </c>
      <c r="T452" s="36">
        <f t="shared" si="108"/>
        <v>24911.453766870989</v>
      </c>
      <c r="U452" s="36">
        <f t="shared" si="108"/>
        <v>29387.041132770719</v>
      </c>
      <c r="V452" s="36">
        <f t="shared" si="108"/>
        <v>33021.029300134884</v>
      </c>
      <c r="W452" s="36">
        <f t="shared" si="108"/>
        <v>29607.741023461345</v>
      </c>
      <c r="X452" s="36">
        <f t="shared" si="108"/>
        <v>29626.443642349164</v>
      </c>
      <c r="Y452" s="36">
        <f t="shared" si="108"/>
        <v>33020.279882941788</v>
      </c>
      <c r="Z452" s="36">
        <f t="shared" si="108"/>
        <v>30881.998900944905</v>
      </c>
      <c r="AA452" s="36">
        <f t="shared" si="108"/>
        <v>28438.739967854555</v>
      </c>
      <c r="AB452" s="36">
        <f t="shared" si="108"/>
        <v>28390.478487411347</v>
      </c>
      <c r="AC452" s="36">
        <f t="shared" si="108"/>
        <v>30191.862889929977</v>
      </c>
      <c r="AD452" s="36">
        <f t="shared" ref="AD452:AE452" si="109">AD302+AD392+AD362+AD332</f>
        <v>31394.98034904935</v>
      </c>
      <c r="AE452" s="56">
        <f t="shared" si="109"/>
        <v>32907.445674781149</v>
      </c>
      <c r="AF452" s="51">
        <f t="shared" ref="AF452" si="110">AF302+AF392+AF362+AF332</f>
        <v>33373.647166213748</v>
      </c>
    </row>
    <row r="453" spans="1:32" x14ac:dyDescent="0.25">
      <c r="A453" s="2" t="s">
        <v>29</v>
      </c>
      <c r="B453" s="24" t="str">
        <f>VLOOKUP(Prod_Area_data[[#This Row],[or_product]],Ref_products[],2,FALSE)</f>
        <v>Total oilseeds</v>
      </c>
      <c r="C453" s="24" t="str">
        <f>VLOOKUP(Prod_Area_data[[#This Row],[MS]],Ref_MS[],2,FALSE)</f>
        <v>EU-28</v>
      </c>
      <c r="D453" s="28" t="s">
        <v>30</v>
      </c>
      <c r="E453" s="28" t="s">
        <v>34</v>
      </c>
      <c r="F453" s="28" t="s">
        <v>35</v>
      </c>
      <c r="G453" s="36"/>
      <c r="H453" s="36">
        <f>H303+H393+H363+H333</f>
        <v>18331.039999999997</v>
      </c>
      <c r="I453" s="36">
        <f t="shared" ref="I453:AA453" si="111">I303+I393+I363+I333</f>
        <v>18338.130000000005</v>
      </c>
      <c r="J453" s="36">
        <f t="shared" si="111"/>
        <v>18515.5</v>
      </c>
      <c r="K453" s="36">
        <f t="shared" si="111"/>
        <v>18535.620000000003</v>
      </c>
      <c r="L453" s="36">
        <f t="shared" si="111"/>
        <v>23762.5</v>
      </c>
      <c r="M453" s="36">
        <f t="shared" si="111"/>
        <v>23291.77</v>
      </c>
      <c r="N453" s="36">
        <f t="shared" si="111"/>
        <v>24611.989999999998</v>
      </c>
      <c r="O453" s="36">
        <f t="shared" si="111"/>
        <v>24316.763249333941</v>
      </c>
      <c r="P453" s="36">
        <f t="shared" si="111"/>
        <v>27074.953817732949</v>
      </c>
      <c r="Q453" s="36">
        <f t="shared" si="111"/>
        <v>29704.355926531225</v>
      </c>
      <c r="R453" s="36">
        <f t="shared" si="111"/>
        <v>28969.847203878846</v>
      </c>
      <c r="S453" s="36">
        <f t="shared" si="111"/>
        <v>29184.181692943064</v>
      </c>
      <c r="T453" s="36">
        <f t="shared" si="111"/>
        <v>27534.953766870989</v>
      </c>
      <c r="U453" s="36">
        <f t="shared" si="111"/>
        <v>31577.041132770719</v>
      </c>
      <c r="V453" s="36">
        <f t="shared" si="111"/>
        <v>35520.029300134884</v>
      </c>
      <c r="W453" s="36">
        <f t="shared" si="111"/>
        <v>32178.741023461345</v>
      </c>
      <c r="X453" s="36">
        <f t="shared" si="111"/>
        <v>31449.443642349164</v>
      </c>
      <c r="Y453" s="36">
        <f t="shared" si="111"/>
        <v>35233.279882941788</v>
      </c>
      <c r="Z453" s="36">
        <f t="shared" si="111"/>
        <v>32936.998900944905</v>
      </c>
      <c r="AA453" s="36">
        <f t="shared" si="111"/>
        <v>30217.239967854555</v>
      </c>
      <c r="AB453" s="36"/>
      <c r="AC453" s="51"/>
      <c r="AD453" s="51"/>
      <c r="AE453" s="56"/>
      <c r="AF453" s="51"/>
    </row>
    <row r="454" spans="1:32" x14ac:dyDescent="0.25">
      <c r="A454" s="2" t="s">
        <v>29</v>
      </c>
      <c r="B454" s="24" t="str">
        <f>VLOOKUP(Prod_Area_data[[#This Row],[or_product]],Ref_products[],2,FALSE)</f>
        <v>Total oilseeds</v>
      </c>
      <c r="C454" s="24" t="str">
        <f>VLOOKUP(Prod_Area_data[[#This Row],[MS]],Ref_MS[],2,FALSE)</f>
        <v>Belgium</v>
      </c>
      <c r="D454" s="28" t="s">
        <v>30</v>
      </c>
      <c r="E454" s="28" t="s">
        <v>0</v>
      </c>
      <c r="F454" s="28" t="s">
        <v>36</v>
      </c>
      <c r="G454" s="36">
        <f t="shared" si="103"/>
        <v>33.056666666666672</v>
      </c>
      <c r="H454" s="36">
        <f t="shared" ref="H454:AC454" si="112">H304+H394+H364+H334</f>
        <v>104.2</v>
      </c>
      <c r="I454" s="36">
        <f t="shared" si="112"/>
        <v>63.699999999999996</v>
      </c>
      <c r="J454" s="36">
        <f t="shared" si="112"/>
        <v>126.3</v>
      </c>
      <c r="K454" s="36">
        <f t="shared" si="112"/>
        <v>151.4</v>
      </c>
      <c r="L454" s="36">
        <f t="shared" si="112"/>
        <v>37.700000000000003</v>
      </c>
      <c r="M454" s="36">
        <f t="shared" si="112"/>
        <v>38.4</v>
      </c>
      <c r="N454" s="36">
        <f t="shared" si="112"/>
        <v>44.6</v>
      </c>
      <c r="O454" s="36">
        <f t="shared" si="112"/>
        <v>50.5</v>
      </c>
      <c r="P454" s="36">
        <f t="shared" si="112"/>
        <v>39.599999999999994</v>
      </c>
      <c r="Q454" s="36">
        <f t="shared" si="112"/>
        <v>115.5</v>
      </c>
      <c r="R454" s="36">
        <f t="shared" si="112"/>
        <v>45.5</v>
      </c>
      <c r="S454" s="36">
        <f t="shared" si="112"/>
        <v>57.9</v>
      </c>
      <c r="T454" s="36">
        <f t="shared" si="112"/>
        <v>56.5</v>
      </c>
      <c r="U454" s="36">
        <f t="shared" si="112"/>
        <v>63.3</v>
      </c>
      <c r="V454" s="36">
        <f t="shared" si="112"/>
        <v>53.27</v>
      </c>
      <c r="W454" s="36">
        <f t="shared" si="112"/>
        <v>48.29</v>
      </c>
      <c r="X454" s="36">
        <f t="shared" si="112"/>
        <v>39.450000000000003</v>
      </c>
      <c r="Y454" s="36">
        <f t="shared" si="112"/>
        <v>46.09</v>
      </c>
      <c r="Z454" s="36">
        <f t="shared" si="112"/>
        <v>42.83</v>
      </c>
      <c r="AA454" s="36">
        <f t="shared" si="112"/>
        <v>33.03</v>
      </c>
      <c r="AB454" s="36">
        <f t="shared" si="112"/>
        <v>29.68</v>
      </c>
      <c r="AC454" s="36">
        <f t="shared" si="112"/>
        <v>28.19</v>
      </c>
      <c r="AD454" s="36">
        <f t="shared" ref="AD454:AE454" si="113">AD304+AD394+AD364+AD334</f>
        <v>36.46</v>
      </c>
      <c r="AE454" s="56">
        <f t="shared" si="113"/>
        <v>44</v>
      </c>
      <c r="AF454" s="51">
        <f t="shared" ref="AF454" si="114">AF304+AF394+AF364+AF334</f>
        <v>35.894686666666786</v>
      </c>
    </row>
    <row r="455" spans="1:32" x14ac:dyDescent="0.25">
      <c r="A455" s="2" t="s">
        <v>29</v>
      </c>
      <c r="B455" s="24" t="str">
        <f>VLOOKUP(Prod_Area_data[[#This Row],[or_product]],Ref_products[],2,FALSE)</f>
        <v>Total oilseeds</v>
      </c>
      <c r="C455" s="24" t="str">
        <f>VLOOKUP(Prod_Area_data[[#This Row],[MS]],Ref_MS[],2,FALSE)</f>
        <v>Bulgaria</v>
      </c>
      <c r="D455" s="28" t="s">
        <v>30</v>
      </c>
      <c r="E455" s="28" t="s">
        <v>1</v>
      </c>
      <c r="F455" s="28" t="s">
        <v>37</v>
      </c>
      <c r="G455" s="36">
        <f t="shared" si="103"/>
        <v>2239.2266666666669</v>
      </c>
      <c r="H455" s="36">
        <f t="shared" ref="H455:AC455" si="115">H305+H395+H365+H335</f>
        <v>611.79999999999995</v>
      </c>
      <c r="I455" s="36">
        <f t="shared" si="115"/>
        <v>424.6</v>
      </c>
      <c r="J455" s="36">
        <f t="shared" si="115"/>
        <v>657.6</v>
      </c>
      <c r="K455" s="36">
        <f t="shared" si="115"/>
        <v>800.8</v>
      </c>
      <c r="L455" s="36">
        <f t="shared" si="115"/>
        <v>1101.8</v>
      </c>
      <c r="M455" s="36">
        <f t="shared" si="115"/>
        <v>957.3</v>
      </c>
      <c r="N455" s="36">
        <f t="shared" si="115"/>
        <v>1225.1999999999998</v>
      </c>
      <c r="O455" s="36">
        <f t="shared" si="115"/>
        <v>657.5</v>
      </c>
      <c r="P455" s="36">
        <f t="shared" si="115"/>
        <v>1532.1</v>
      </c>
      <c r="Q455" s="36">
        <f t="shared" si="115"/>
        <v>1553.9</v>
      </c>
      <c r="R455" s="36">
        <f t="shared" si="115"/>
        <v>2082.8000000000002</v>
      </c>
      <c r="S455" s="36">
        <f t="shared" si="115"/>
        <v>1960.29</v>
      </c>
      <c r="T455" s="36">
        <f t="shared" si="115"/>
        <v>1659</v>
      </c>
      <c r="U455" s="36">
        <f t="shared" si="115"/>
        <v>2311.7600000000002</v>
      </c>
      <c r="V455" s="36">
        <f t="shared" si="115"/>
        <v>2539.3200000000002</v>
      </c>
      <c r="W455" s="36">
        <f t="shared" si="115"/>
        <v>2161.71</v>
      </c>
      <c r="X455" s="36">
        <f t="shared" si="115"/>
        <v>2365.23</v>
      </c>
      <c r="Y455" s="36">
        <f t="shared" si="115"/>
        <v>2556.16</v>
      </c>
      <c r="Z455" s="36">
        <f t="shared" si="115"/>
        <v>2402.71</v>
      </c>
      <c r="AA455" s="36">
        <f t="shared" si="115"/>
        <v>2349.56</v>
      </c>
      <c r="AB455" s="36">
        <f t="shared" si="115"/>
        <v>2003.29</v>
      </c>
      <c r="AC455" s="36">
        <f t="shared" si="115"/>
        <v>2364.83</v>
      </c>
      <c r="AD455" s="36">
        <f t="shared" ref="AD455:AE455" si="116">AD305+AD395+AD365+AD335</f>
        <v>2424.8100000000004</v>
      </c>
      <c r="AE455" s="56">
        <f t="shared" si="116"/>
        <v>1862.2444444444445</v>
      </c>
      <c r="AF455" s="51">
        <f t="shared" ref="AF455" si="117">AF305+AF395+AF365+AF335</f>
        <v>2303.885932114461</v>
      </c>
    </row>
    <row r="456" spans="1:32" x14ac:dyDescent="0.25">
      <c r="A456" s="2" t="s">
        <v>29</v>
      </c>
      <c r="B456" s="24" t="str">
        <f>VLOOKUP(Prod_Area_data[[#This Row],[or_product]],Ref_products[],2,FALSE)</f>
        <v>Total oilseeds</v>
      </c>
      <c r="C456" s="24" t="str">
        <f>VLOOKUP(Prod_Area_data[[#This Row],[MS]],Ref_MS[],2,FALSE)</f>
        <v>Czechia</v>
      </c>
      <c r="D456" s="28" t="s">
        <v>30</v>
      </c>
      <c r="E456" s="28" t="s">
        <v>2</v>
      </c>
      <c r="F456" s="28" t="s">
        <v>38</v>
      </c>
      <c r="G456" s="36">
        <f t="shared" si="103"/>
        <v>1272.7799999999997</v>
      </c>
      <c r="H456" s="36">
        <f t="shared" ref="H456:AC456" si="118">H306+H396+H366+H336</f>
        <v>914.7299999999999</v>
      </c>
      <c r="I456" s="36">
        <f t="shared" si="118"/>
        <v>1036.8999999999999</v>
      </c>
      <c r="J456" s="36">
        <f t="shared" si="118"/>
        <v>772.9</v>
      </c>
      <c r="K456" s="36">
        <f t="shared" si="118"/>
        <v>519</v>
      </c>
      <c r="L456" s="36">
        <f t="shared" si="118"/>
        <v>1035.6200000000001</v>
      </c>
      <c r="M456" s="36">
        <f t="shared" si="118"/>
        <v>891.99999999999989</v>
      </c>
      <c r="N456" s="36">
        <f t="shared" si="118"/>
        <v>1007</v>
      </c>
      <c r="O456" s="36">
        <f t="shared" si="118"/>
        <v>1098.8000000000002</v>
      </c>
      <c r="P456" s="36">
        <f t="shared" si="118"/>
        <v>1120.6000000000004</v>
      </c>
      <c r="Q456" s="36">
        <f t="shared" si="118"/>
        <v>1206.9999999999998</v>
      </c>
      <c r="R456" s="36">
        <f t="shared" si="118"/>
        <v>1119.8500000000001</v>
      </c>
      <c r="S456" s="36">
        <f t="shared" si="118"/>
        <v>1138.3300000000002</v>
      </c>
      <c r="T456" s="36">
        <f t="shared" si="118"/>
        <v>1181.6300000000003</v>
      </c>
      <c r="U456" s="36">
        <f t="shared" si="118"/>
        <v>1505.55</v>
      </c>
      <c r="V456" s="36">
        <f t="shared" si="118"/>
        <v>1598.51</v>
      </c>
      <c r="W456" s="36">
        <f t="shared" si="118"/>
        <v>1310.2</v>
      </c>
      <c r="X456" s="36">
        <f t="shared" si="118"/>
        <v>1433.9700000000003</v>
      </c>
      <c r="Y456" s="36">
        <f t="shared" si="118"/>
        <v>1238.74</v>
      </c>
      <c r="Z456" s="36">
        <f t="shared" si="118"/>
        <v>1485.37</v>
      </c>
      <c r="AA456" s="36">
        <f t="shared" si="118"/>
        <v>1214.9699999999998</v>
      </c>
      <c r="AB456" s="36">
        <f t="shared" si="118"/>
        <v>1309.0299999999997</v>
      </c>
      <c r="AC456" s="36">
        <f t="shared" si="118"/>
        <v>1131.04</v>
      </c>
      <c r="AD456" s="36">
        <f t="shared" ref="AD456:AE456" si="119">AD306+AD396+AD366+AD336</f>
        <v>1294.3400000000001</v>
      </c>
      <c r="AE456" s="56">
        <f t="shared" si="119"/>
        <v>1407.3165192796841</v>
      </c>
      <c r="AF456" s="51">
        <f t="shared" ref="AF456" si="120">AF306+AF396+AF366+AF336</f>
        <v>1265.342732441899</v>
      </c>
    </row>
    <row r="457" spans="1:32" x14ac:dyDescent="0.25">
      <c r="A457" s="2" t="s">
        <v>29</v>
      </c>
      <c r="B457" s="24" t="str">
        <f>VLOOKUP(Prod_Area_data[[#This Row],[or_product]],Ref_products[],2,FALSE)</f>
        <v>Total oilseeds</v>
      </c>
      <c r="C457" s="24" t="str">
        <f>VLOOKUP(Prod_Area_data[[#This Row],[MS]],Ref_MS[],2,FALSE)</f>
        <v>Denmark</v>
      </c>
      <c r="D457" s="28" t="s">
        <v>30</v>
      </c>
      <c r="E457" s="28" t="s">
        <v>3</v>
      </c>
      <c r="F457" s="28" t="s">
        <v>39</v>
      </c>
      <c r="G457" s="36">
        <f t="shared" si="103"/>
        <v>735.7266666666668</v>
      </c>
      <c r="H457" s="36">
        <f t="shared" ref="H457:AC457" si="121">H307+H397+H367+H337</f>
        <v>291.7</v>
      </c>
      <c r="I457" s="36">
        <f t="shared" si="121"/>
        <v>211.6</v>
      </c>
      <c r="J457" s="36">
        <f t="shared" si="121"/>
        <v>217.8</v>
      </c>
      <c r="K457" s="36">
        <f t="shared" si="121"/>
        <v>354.2</v>
      </c>
      <c r="L457" s="36">
        <f t="shared" si="121"/>
        <v>468.1</v>
      </c>
      <c r="M457" s="36">
        <f t="shared" si="121"/>
        <v>342.2</v>
      </c>
      <c r="N457" s="36">
        <f t="shared" si="121"/>
        <v>434.7</v>
      </c>
      <c r="O457" s="36">
        <f t="shared" si="121"/>
        <v>596.29999999999995</v>
      </c>
      <c r="P457" s="36">
        <f t="shared" si="121"/>
        <v>629.20000000000005</v>
      </c>
      <c r="Q457" s="36">
        <f t="shared" si="121"/>
        <v>637.4</v>
      </c>
      <c r="R457" s="36">
        <f t="shared" si="121"/>
        <v>579.79999999999995</v>
      </c>
      <c r="S457" s="36">
        <f t="shared" si="121"/>
        <v>508.3</v>
      </c>
      <c r="T457" s="36">
        <f t="shared" si="121"/>
        <v>484.6</v>
      </c>
      <c r="U457" s="36">
        <f t="shared" si="121"/>
        <v>687.7</v>
      </c>
      <c r="V457" s="36">
        <f t="shared" si="121"/>
        <v>708.9</v>
      </c>
      <c r="W457" s="36">
        <f t="shared" si="121"/>
        <v>826</v>
      </c>
      <c r="X457" s="36">
        <f t="shared" si="121"/>
        <v>506.2</v>
      </c>
      <c r="Y457" s="36">
        <f t="shared" si="121"/>
        <v>742.3</v>
      </c>
      <c r="Z457" s="36">
        <f t="shared" si="121"/>
        <v>489.1</v>
      </c>
      <c r="AA457" s="36">
        <f t="shared" si="121"/>
        <v>729</v>
      </c>
      <c r="AB457" s="36">
        <f t="shared" si="121"/>
        <v>560.20000000000005</v>
      </c>
      <c r="AC457" s="36">
        <f t="shared" si="121"/>
        <v>650.9</v>
      </c>
      <c r="AD457" s="36">
        <f t="shared" ref="AD457:AE457" si="122">AD307+AD397+AD367+AD337</f>
        <v>889.2</v>
      </c>
      <c r="AE457" s="56">
        <f t="shared" si="122"/>
        <v>827.28</v>
      </c>
      <c r="AF457" s="51">
        <f t="shared" ref="AF457" si="123">AF307+AF397+AF367+AF337</f>
        <v>816.00479999999993</v>
      </c>
    </row>
    <row r="458" spans="1:32" x14ac:dyDescent="0.25">
      <c r="A458" s="2" t="s">
        <v>29</v>
      </c>
      <c r="B458" s="24" t="str">
        <f>VLOOKUP(Prod_Area_data[[#This Row],[or_product]],Ref_products[],2,FALSE)</f>
        <v>Total oilseeds</v>
      </c>
      <c r="C458" s="24" t="str">
        <f>VLOOKUP(Prod_Area_data[[#This Row],[MS]],Ref_MS[],2,FALSE)</f>
        <v>Germany</v>
      </c>
      <c r="D458" s="28" t="s">
        <v>30</v>
      </c>
      <c r="E458" s="28" t="s">
        <v>4</v>
      </c>
      <c r="F458" s="28" t="s">
        <v>40</v>
      </c>
      <c r="G458" s="36">
        <f t="shared" si="103"/>
        <v>3978.8359467276855</v>
      </c>
      <c r="H458" s="36">
        <f t="shared" ref="H458:AC458" si="124">H308+H398+H368+H338</f>
        <v>3740.5</v>
      </c>
      <c r="I458" s="36">
        <f t="shared" si="124"/>
        <v>4262.3</v>
      </c>
      <c r="J458" s="36">
        <f t="shared" si="124"/>
        <v>3917.6</v>
      </c>
      <c r="K458" s="36">
        <f t="shared" si="124"/>
        <v>3736.1000000000004</v>
      </c>
      <c r="L458" s="36">
        <f t="shared" si="124"/>
        <v>5369.5</v>
      </c>
      <c r="M458" s="36">
        <f t="shared" si="124"/>
        <v>5144.2</v>
      </c>
      <c r="N458" s="36">
        <f t="shared" si="124"/>
        <v>5420.7999999999993</v>
      </c>
      <c r="O458" s="36">
        <f t="shared" si="124"/>
        <v>5382.423249333945</v>
      </c>
      <c r="P458" s="36">
        <f t="shared" si="124"/>
        <v>5211.0238177329456</v>
      </c>
      <c r="Q458" s="36">
        <f t="shared" si="124"/>
        <v>6370.7459265312245</v>
      </c>
      <c r="R458" s="36">
        <f t="shared" si="124"/>
        <v>5756.797203878843</v>
      </c>
      <c r="S458" s="36">
        <f t="shared" si="124"/>
        <v>3930.8016929430682</v>
      </c>
      <c r="T458" s="36">
        <f t="shared" si="124"/>
        <v>4891.3937668709887</v>
      </c>
      <c r="U458" s="36">
        <f t="shared" si="124"/>
        <v>5836.891132770721</v>
      </c>
      <c r="V458" s="36">
        <f t="shared" si="124"/>
        <v>6300.8193001348855</v>
      </c>
      <c r="W458" s="36">
        <f t="shared" si="124"/>
        <v>5060.9810234613442</v>
      </c>
      <c r="X458" s="36">
        <f t="shared" si="124"/>
        <v>4665.9736423491659</v>
      </c>
      <c r="Y458" s="36">
        <f t="shared" si="124"/>
        <v>4389.0798829417909</v>
      </c>
      <c r="Z458" s="36">
        <f t="shared" si="124"/>
        <v>3778.1589009448999</v>
      </c>
      <c r="AA458" s="36">
        <f t="shared" si="124"/>
        <v>2966.3799678545543</v>
      </c>
      <c r="AB458" s="36">
        <f t="shared" si="124"/>
        <v>3682.7784874113431</v>
      </c>
      <c r="AC458" s="36">
        <f t="shared" si="124"/>
        <v>3720.2128899299773</v>
      </c>
      <c r="AD458" s="36">
        <f t="shared" ref="AD458:AE458" si="125">AD308+AD398+AD368+AD338</f>
        <v>4585.7503490493455</v>
      </c>
      <c r="AE458" s="56">
        <f t="shared" si="125"/>
        <v>4533.5164628417388</v>
      </c>
      <c r="AF458" s="51">
        <f t="shared" ref="AF458" si="126">AF308+AF398+AF368+AF338</f>
        <v>4356.4099299566069</v>
      </c>
    </row>
    <row r="459" spans="1:32" x14ac:dyDescent="0.25">
      <c r="A459" s="2" t="s">
        <v>29</v>
      </c>
      <c r="B459" s="24" t="str">
        <f>VLOOKUP(Prod_Area_data[[#This Row],[or_product]],Ref_products[],2,FALSE)</f>
        <v>Total oilseeds</v>
      </c>
      <c r="C459" s="24" t="str">
        <f>VLOOKUP(Prod_Area_data[[#This Row],[MS]],Ref_MS[],2,FALSE)</f>
        <v>Estonia</v>
      </c>
      <c r="D459" s="28" t="s">
        <v>30</v>
      </c>
      <c r="E459" s="28" t="s">
        <v>5</v>
      </c>
      <c r="F459" s="28" t="s">
        <v>41</v>
      </c>
      <c r="G459" s="36">
        <f t="shared" si="103"/>
        <v>203.57666666666668</v>
      </c>
      <c r="H459" s="36">
        <f t="shared" ref="H459:AC459" si="127">H309+H399+H369+H339</f>
        <v>38.700000000000003</v>
      </c>
      <c r="I459" s="36">
        <f t="shared" si="127"/>
        <v>41.4</v>
      </c>
      <c r="J459" s="36">
        <f t="shared" si="127"/>
        <v>64</v>
      </c>
      <c r="K459" s="36">
        <f t="shared" si="127"/>
        <v>69.3</v>
      </c>
      <c r="L459" s="36">
        <f t="shared" si="127"/>
        <v>68.699999999999989</v>
      </c>
      <c r="M459" s="36">
        <f t="shared" si="127"/>
        <v>83.3</v>
      </c>
      <c r="N459" s="36">
        <f t="shared" si="127"/>
        <v>84.699999999999989</v>
      </c>
      <c r="O459" s="36">
        <f t="shared" si="127"/>
        <v>133.5</v>
      </c>
      <c r="P459" s="36">
        <f t="shared" si="127"/>
        <v>111.3</v>
      </c>
      <c r="Q459" s="36">
        <f t="shared" si="127"/>
        <v>136.19999999999999</v>
      </c>
      <c r="R459" s="36">
        <f t="shared" si="127"/>
        <v>131.19999999999999</v>
      </c>
      <c r="S459" s="36">
        <f t="shared" si="127"/>
        <v>144.29999999999998</v>
      </c>
      <c r="T459" s="36">
        <f t="shared" si="127"/>
        <v>157.80000000000001</v>
      </c>
      <c r="U459" s="36">
        <f t="shared" si="127"/>
        <v>174.1</v>
      </c>
      <c r="V459" s="36">
        <f t="shared" si="127"/>
        <v>166.2</v>
      </c>
      <c r="W459" s="36">
        <f t="shared" si="127"/>
        <v>196.4</v>
      </c>
      <c r="X459" s="36">
        <f t="shared" si="127"/>
        <v>102.57000000000001</v>
      </c>
      <c r="Y459" s="36">
        <f t="shared" si="127"/>
        <v>165.27</v>
      </c>
      <c r="Z459" s="36">
        <f t="shared" si="127"/>
        <v>113.59</v>
      </c>
      <c r="AA459" s="36">
        <f t="shared" si="127"/>
        <v>191.42000000000002</v>
      </c>
      <c r="AB459" s="36">
        <f t="shared" si="127"/>
        <v>203.01999999999998</v>
      </c>
      <c r="AC459" s="36">
        <f t="shared" si="127"/>
        <v>216.29</v>
      </c>
      <c r="AD459" s="36">
        <f t="shared" ref="AD459:AE459" si="128">AD309+AD399+AD369+AD339</f>
        <v>218.85</v>
      </c>
      <c r="AE459" s="56">
        <f t="shared" si="128"/>
        <v>151.11020949494949</v>
      </c>
      <c r="AF459" s="51">
        <f t="shared" ref="AF459" si="129">AF309+AF399+AF369+AF339</f>
        <v>223.79922422626043</v>
      </c>
    </row>
    <row r="460" spans="1:32" x14ac:dyDescent="0.25">
      <c r="A460" s="2" t="s">
        <v>29</v>
      </c>
      <c r="B460" s="24" t="str">
        <f>VLOOKUP(Prod_Area_data[[#This Row],[or_product]],Ref_products[],2,FALSE)</f>
        <v>Total oilseeds</v>
      </c>
      <c r="C460" s="24" t="str">
        <f>VLOOKUP(Prod_Area_data[[#This Row],[MS]],Ref_MS[],2,FALSE)</f>
        <v>Ireland</v>
      </c>
      <c r="D460" s="28" t="s">
        <v>30</v>
      </c>
      <c r="E460" s="28" t="s">
        <v>6</v>
      </c>
      <c r="F460" s="28" t="s">
        <v>42</v>
      </c>
      <c r="G460" s="36">
        <f t="shared" si="103"/>
        <v>58.366666666666674</v>
      </c>
      <c r="H460" s="36">
        <f t="shared" ref="H460:AC460" si="130">H310+H400+H370+H340</f>
        <v>8.6</v>
      </c>
      <c r="I460" s="36">
        <f t="shared" si="130"/>
        <v>7.3</v>
      </c>
      <c r="J460" s="36">
        <f t="shared" si="130"/>
        <v>6.7</v>
      </c>
      <c r="K460" s="36">
        <f t="shared" si="130"/>
        <v>7.2</v>
      </c>
      <c r="L460" s="36">
        <f t="shared" si="130"/>
        <v>6.7</v>
      </c>
      <c r="M460" s="36">
        <f t="shared" si="130"/>
        <v>14.2</v>
      </c>
      <c r="N460" s="36">
        <f t="shared" si="130"/>
        <v>17.86</v>
      </c>
      <c r="O460" s="36">
        <f t="shared" si="130"/>
        <v>31.9</v>
      </c>
      <c r="P460" s="36">
        <f t="shared" si="130"/>
        <v>20.32</v>
      </c>
      <c r="Q460" s="36">
        <f t="shared" si="130"/>
        <v>23.65</v>
      </c>
      <c r="R460" s="36">
        <f t="shared" si="130"/>
        <v>28.07</v>
      </c>
      <c r="S460" s="36">
        <f t="shared" si="130"/>
        <v>55.9</v>
      </c>
      <c r="T460" s="36">
        <f t="shared" si="130"/>
        <v>58.74</v>
      </c>
      <c r="U460" s="36">
        <f t="shared" si="130"/>
        <v>49.23</v>
      </c>
      <c r="V460" s="36">
        <f t="shared" si="130"/>
        <v>34.21</v>
      </c>
      <c r="W460" s="36">
        <f t="shared" si="130"/>
        <v>39.94</v>
      </c>
      <c r="X460" s="36">
        <f t="shared" si="130"/>
        <v>34.130000000000003</v>
      </c>
      <c r="Y460" s="36">
        <f t="shared" si="130"/>
        <v>41.72</v>
      </c>
      <c r="Z460" s="36">
        <f t="shared" si="130"/>
        <v>40.909999999999997</v>
      </c>
      <c r="AA460" s="36">
        <f t="shared" si="130"/>
        <v>38.36</v>
      </c>
      <c r="AB460" s="36">
        <f t="shared" si="130"/>
        <v>45.1</v>
      </c>
      <c r="AC460" s="36">
        <f t="shared" si="130"/>
        <v>52.21</v>
      </c>
      <c r="AD460" s="36">
        <f t="shared" ref="AD460:AE460" si="131">AD310+AD400+AD370+AD340</f>
        <v>77.790000000000006</v>
      </c>
      <c r="AE460" s="56">
        <f t="shared" si="131"/>
        <v>93.57</v>
      </c>
      <c r="AF460" s="51">
        <f t="shared" ref="AF460" si="132">AF310+AF400+AF370+AF340</f>
        <v>72.155733333333387</v>
      </c>
    </row>
    <row r="461" spans="1:32" x14ac:dyDescent="0.25">
      <c r="A461" s="2" t="s">
        <v>29</v>
      </c>
      <c r="B461" s="24" t="str">
        <f>VLOOKUP(Prod_Area_data[[#This Row],[or_product]],Ref_products[],2,FALSE)</f>
        <v>Total oilseeds</v>
      </c>
      <c r="C461" s="24" t="str">
        <f>VLOOKUP(Prod_Area_data[[#This Row],[MS]],Ref_MS[],2,FALSE)</f>
        <v>Greece</v>
      </c>
      <c r="D461" s="28" t="s">
        <v>30</v>
      </c>
      <c r="E461" s="28" t="s">
        <v>120</v>
      </c>
      <c r="F461" s="28" t="s">
        <v>121</v>
      </c>
      <c r="G461" s="36">
        <f t="shared" si="103"/>
        <v>252.16999999999996</v>
      </c>
      <c r="H461" s="36">
        <f t="shared" ref="H461:AC461" si="133">H311+H401+H371+H341</f>
        <v>29.270000000000003</v>
      </c>
      <c r="I461" s="36">
        <f t="shared" si="133"/>
        <v>23.82</v>
      </c>
      <c r="J461" s="36">
        <f t="shared" si="133"/>
        <v>28.64</v>
      </c>
      <c r="K461" s="36">
        <f t="shared" si="133"/>
        <v>30.35</v>
      </c>
      <c r="L461" s="36">
        <f t="shared" si="133"/>
        <v>32.1</v>
      </c>
      <c r="M461" s="36">
        <f t="shared" si="133"/>
        <v>29.96</v>
      </c>
      <c r="N461" s="36">
        <f t="shared" si="133"/>
        <v>37.180000000000007</v>
      </c>
      <c r="O461" s="36">
        <f t="shared" si="133"/>
        <v>41.83</v>
      </c>
      <c r="P461" s="36">
        <f t="shared" si="133"/>
        <v>50.92</v>
      </c>
      <c r="Q461" s="36">
        <f t="shared" si="133"/>
        <v>84.94</v>
      </c>
      <c r="R461" s="36">
        <f t="shared" si="133"/>
        <v>159.16999999999999</v>
      </c>
      <c r="S461" s="36">
        <f t="shared" si="133"/>
        <v>213.28</v>
      </c>
      <c r="T461" s="36">
        <f t="shared" si="133"/>
        <v>221.67999999999998</v>
      </c>
      <c r="U461" s="36">
        <f t="shared" si="133"/>
        <v>286.87</v>
      </c>
      <c r="V461" s="36">
        <f t="shared" si="133"/>
        <v>255.57</v>
      </c>
      <c r="W461" s="36">
        <f t="shared" si="133"/>
        <v>246.79</v>
      </c>
      <c r="X461" s="36">
        <f t="shared" si="133"/>
        <v>251.51000000000002</v>
      </c>
      <c r="Y461" s="36">
        <f t="shared" si="133"/>
        <v>234.54000000000002</v>
      </c>
      <c r="Z461" s="36">
        <f t="shared" si="133"/>
        <v>241.9</v>
      </c>
      <c r="AA461" s="36">
        <f t="shared" si="133"/>
        <v>312.5</v>
      </c>
      <c r="AB461" s="36">
        <f t="shared" si="133"/>
        <v>258.71999999999997</v>
      </c>
      <c r="AC461" s="36">
        <f t="shared" si="133"/>
        <v>243.44</v>
      </c>
      <c r="AD461" s="36">
        <f t="shared" ref="AD461:AE461" si="134">AD311+AD401+AD371+AD341</f>
        <v>254.35</v>
      </c>
      <c r="AE461" s="56">
        <f t="shared" si="134"/>
        <v>191.09</v>
      </c>
      <c r="AF461" s="51">
        <f t="shared" ref="AF461" si="135">AF311+AF401+AF371+AF341</f>
        <v>234.29926959771262</v>
      </c>
    </row>
    <row r="462" spans="1:32" x14ac:dyDescent="0.25">
      <c r="A462" s="2" t="s">
        <v>29</v>
      </c>
      <c r="B462" s="24" t="str">
        <f>VLOOKUP(Prod_Area_data[[#This Row],[or_product]],Ref_products[],2,FALSE)</f>
        <v>Total oilseeds</v>
      </c>
      <c r="C462" s="24" t="str">
        <f>VLOOKUP(Prod_Area_data[[#This Row],[MS]],Ref_MS[],2,FALSE)</f>
        <v>Spain</v>
      </c>
      <c r="D462" s="28" t="s">
        <v>30</v>
      </c>
      <c r="E462" s="28" t="s">
        <v>7</v>
      </c>
      <c r="F462" s="28" t="s">
        <v>44</v>
      </c>
      <c r="G462" s="36">
        <f t="shared" si="103"/>
        <v>1054.2700000000002</v>
      </c>
      <c r="H462" s="36">
        <f t="shared" ref="H462:AC462" si="136">H312+H402+H372+H342</f>
        <v>984.5</v>
      </c>
      <c r="I462" s="36">
        <f t="shared" si="136"/>
        <v>909.1</v>
      </c>
      <c r="J462" s="36">
        <f t="shared" si="136"/>
        <v>785.5</v>
      </c>
      <c r="K462" s="36">
        <f t="shared" si="136"/>
        <v>770.1</v>
      </c>
      <c r="L462" s="36">
        <f t="shared" si="136"/>
        <v>830.69999999999993</v>
      </c>
      <c r="M462" s="36">
        <f t="shared" si="136"/>
        <v>369.59999999999997</v>
      </c>
      <c r="N462" s="36">
        <f t="shared" si="136"/>
        <v>671.6</v>
      </c>
      <c r="O462" s="36">
        <f t="shared" si="136"/>
        <v>768.90000000000009</v>
      </c>
      <c r="P462" s="36">
        <f t="shared" si="136"/>
        <v>894.2</v>
      </c>
      <c r="Q462" s="36">
        <f t="shared" si="136"/>
        <v>907</v>
      </c>
      <c r="R462" s="36">
        <f t="shared" si="136"/>
        <v>884.28</v>
      </c>
      <c r="S462" s="36">
        <f t="shared" si="136"/>
        <v>1155.8100000000002</v>
      </c>
      <c r="T462" s="36">
        <f t="shared" si="136"/>
        <v>696.8</v>
      </c>
      <c r="U462" s="36">
        <f t="shared" si="136"/>
        <v>1152.3999999999999</v>
      </c>
      <c r="V462" s="36">
        <f t="shared" si="136"/>
        <v>1059.98</v>
      </c>
      <c r="W462" s="36">
        <f t="shared" si="136"/>
        <v>922.56000000000006</v>
      </c>
      <c r="X462" s="36">
        <f t="shared" si="136"/>
        <v>1000.2299999999999</v>
      </c>
      <c r="Y462" s="36">
        <f t="shared" si="136"/>
        <v>1000.02</v>
      </c>
      <c r="Z462" s="36">
        <f t="shared" si="136"/>
        <v>1133.6100000000001</v>
      </c>
      <c r="AA462" s="36">
        <f t="shared" si="136"/>
        <v>922.82999999999993</v>
      </c>
      <c r="AB462" s="36">
        <f t="shared" si="136"/>
        <v>1082.69</v>
      </c>
      <c r="AC462" s="36">
        <f t="shared" si="136"/>
        <v>1002.24</v>
      </c>
      <c r="AD462" s="36">
        <f t="shared" ref="AD462:AE462" si="137">AD312+AD402+AD372+AD342</f>
        <v>1077.8800000000001</v>
      </c>
      <c r="AE462" s="56">
        <f t="shared" si="137"/>
        <v>1090.6099999999999</v>
      </c>
      <c r="AF462" s="51">
        <f t="shared" ref="AF462" si="138">AF312+AF402+AF372+AF342</f>
        <v>1128.5866869548356</v>
      </c>
    </row>
    <row r="463" spans="1:32" x14ac:dyDescent="0.25">
      <c r="A463" s="2" t="s">
        <v>29</v>
      </c>
      <c r="B463" s="24" t="str">
        <f>VLOOKUP(Prod_Area_data[[#This Row],[or_product]],Ref_products[],2,FALSE)</f>
        <v>Total oilseeds</v>
      </c>
      <c r="C463" s="24" t="str">
        <f>VLOOKUP(Prod_Area_data[[#This Row],[MS]],Ref_MS[],2,FALSE)</f>
        <v>France</v>
      </c>
      <c r="D463" s="28" t="s">
        <v>30</v>
      </c>
      <c r="E463" s="28" t="s">
        <v>8</v>
      </c>
      <c r="F463" s="28" t="s">
        <v>9</v>
      </c>
      <c r="G463" s="36">
        <f t="shared" si="103"/>
        <v>5945.91</v>
      </c>
      <c r="H463" s="36">
        <f t="shared" ref="H463:AC463" si="139">H313+H403+H373+H343</f>
        <v>5543.7000000000007</v>
      </c>
      <c r="I463" s="36">
        <f t="shared" si="139"/>
        <v>4794.0999999999995</v>
      </c>
      <c r="J463" s="36">
        <f t="shared" si="139"/>
        <v>5040.6000000000004</v>
      </c>
      <c r="K463" s="36">
        <f t="shared" si="139"/>
        <v>5039.1000000000004</v>
      </c>
      <c r="L463" s="36">
        <f t="shared" si="139"/>
        <v>5610.4000000000005</v>
      </c>
      <c r="M463" s="36">
        <f t="shared" si="139"/>
        <v>6210.7999999999993</v>
      </c>
      <c r="N463" s="36">
        <f t="shared" si="139"/>
        <v>5750.4</v>
      </c>
      <c r="O463" s="36">
        <f t="shared" si="139"/>
        <v>6107.9</v>
      </c>
      <c r="P463" s="36">
        <f t="shared" si="139"/>
        <v>6404.8000000000011</v>
      </c>
      <c r="Q463" s="36">
        <f t="shared" si="139"/>
        <v>7417.9000000000015</v>
      </c>
      <c r="R463" s="36">
        <f t="shared" si="139"/>
        <v>6623.7000000000007</v>
      </c>
      <c r="S463" s="36">
        <f t="shared" si="139"/>
        <v>7402.7800000000007</v>
      </c>
      <c r="T463" s="36">
        <f t="shared" si="139"/>
        <v>7163.8199999999988</v>
      </c>
      <c r="U463" s="36">
        <f t="shared" si="139"/>
        <v>6070.1099999999988</v>
      </c>
      <c r="V463" s="36">
        <f t="shared" si="139"/>
        <v>7361.91</v>
      </c>
      <c r="W463" s="36">
        <f t="shared" si="139"/>
        <v>6900.73</v>
      </c>
      <c r="X463" s="36">
        <f t="shared" si="139"/>
        <v>6297.4599999999991</v>
      </c>
      <c r="Y463" s="36">
        <f t="shared" si="139"/>
        <v>7446.51</v>
      </c>
      <c r="Z463" s="36">
        <f t="shared" si="139"/>
        <v>6663.93</v>
      </c>
      <c r="AA463" s="36">
        <f t="shared" si="139"/>
        <v>5295.47</v>
      </c>
      <c r="AB463" s="36">
        <f t="shared" si="139"/>
        <v>5364.5</v>
      </c>
      <c r="AC463" s="36">
        <f t="shared" si="139"/>
        <v>5731.7</v>
      </c>
      <c r="AD463" s="36">
        <f t="shared" ref="AD463:AE463" si="140">AD313+AD403+AD373+AD343</f>
        <v>6741.53</v>
      </c>
      <c r="AE463" s="56">
        <f t="shared" si="140"/>
        <v>6863.12</v>
      </c>
      <c r="AF463" s="51">
        <f t="shared" ref="AF463" si="141">AF313+AF403+AF373+AF343</f>
        <v>7031.312586321128</v>
      </c>
    </row>
    <row r="464" spans="1:32" x14ac:dyDescent="0.25">
      <c r="A464" s="2" t="s">
        <v>29</v>
      </c>
      <c r="B464" s="24" t="str">
        <f>VLOOKUP(Prod_Area_data[[#This Row],[or_product]],Ref_products[],2,FALSE)</f>
        <v>Total oilseeds</v>
      </c>
      <c r="C464" s="24" t="str">
        <f>VLOOKUP(Prod_Area_data[[#This Row],[MS]],Ref_MS[],2,FALSE)</f>
        <v>Croatia</v>
      </c>
      <c r="D464" s="28" t="s">
        <v>30</v>
      </c>
      <c r="E464" s="28" t="s">
        <v>32</v>
      </c>
      <c r="F464" s="28" t="s">
        <v>33</v>
      </c>
      <c r="G464" s="36">
        <f t="shared" si="103"/>
        <v>440.13000000000005</v>
      </c>
      <c r="H464" s="36">
        <f t="shared" ref="H464:AC464" si="142">H314+H404+H374+H344</f>
        <v>148.69999999999999</v>
      </c>
      <c r="I464" s="36">
        <f t="shared" si="142"/>
        <v>157.29000000000002</v>
      </c>
      <c r="J464" s="36">
        <f t="shared" si="142"/>
        <v>218.03</v>
      </c>
      <c r="K464" s="36">
        <f t="shared" si="142"/>
        <v>180.44</v>
      </c>
      <c r="L464" s="36">
        <f t="shared" si="142"/>
        <v>198.28</v>
      </c>
      <c r="M464" s="36">
        <f t="shared" si="142"/>
        <v>238.89</v>
      </c>
      <c r="N464" s="36">
        <f t="shared" si="142"/>
        <v>275.82</v>
      </c>
      <c r="O464" s="36">
        <f t="shared" si="142"/>
        <v>184.26999999999998</v>
      </c>
      <c r="P464" s="36">
        <f t="shared" si="142"/>
        <v>290.37</v>
      </c>
      <c r="Q464" s="36">
        <f t="shared" si="142"/>
        <v>277.67999999999995</v>
      </c>
      <c r="R464" s="36">
        <f t="shared" si="142"/>
        <v>248.42</v>
      </c>
      <c r="S464" s="36">
        <f t="shared" si="142"/>
        <v>281.70999999999998</v>
      </c>
      <c r="T464" s="36">
        <f t="shared" si="142"/>
        <v>213.14999999999998</v>
      </c>
      <c r="U464" s="36">
        <f t="shared" si="142"/>
        <v>289.73</v>
      </c>
      <c r="V464" s="36">
        <f t="shared" si="142"/>
        <v>302.14</v>
      </c>
      <c r="W464" s="36">
        <f t="shared" si="142"/>
        <v>347.29</v>
      </c>
      <c r="X464" s="36">
        <f t="shared" si="142"/>
        <v>467.64</v>
      </c>
      <c r="Y464" s="36">
        <f t="shared" si="142"/>
        <v>459.46000000000004</v>
      </c>
      <c r="Z464" s="36">
        <f t="shared" si="142"/>
        <v>511.82</v>
      </c>
      <c r="AA464" s="36">
        <f t="shared" si="142"/>
        <v>454.74</v>
      </c>
      <c r="AB464" s="36">
        <f t="shared" si="142"/>
        <v>505.7</v>
      </c>
      <c r="AC464" s="36">
        <f t="shared" si="142"/>
        <v>425.65000000000003</v>
      </c>
      <c r="AD464" s="36">
        <f t="shared" ref="AD464:AE464" si="143">AD314+AD404+AD374+AD344</f>
        <v>405.71000000000004</v>
      </c>
      <c r="AE464" s="56">
        <f t="shared" si="143"/>
        <v>440</v>
      </c>
      <c r="AF464" s="51">
        <f t="shared" ref="AF464" si="144">AF314+AF404+AF374+AF344</f>
        <v>463.58046666666746</v>
      </c>
    </row>
    <row r="465" spans="1:32" x14ac:dyDescent="0.25">
      <c r="A465" s="2" t="s">
        <v>29</v>
      </c>
      <c r="B465" s="24" t="str">
        <f>VLOOKUP(Prod_Area_data[[#This Row],[or_product]],Ref_products[],2,FALSE)</f>
        <v>Total oilseeds</v>
      </c>
      <c r="C465" s="24" t="str">
        <f>VLOOKUP(Prod_Area_data[[#This Row],[MS]],Ref_MS[],2,FALSE)</f>
        <v>Italy</v>
      </c>
      <c r="D465" s="28" t="s">
        <v>30</v>
      </c>
      <c r="E465" s="28" t="s">
        <v>10</v>
      </c>
      <c r="F465" s="28" t="s">
        <v>45</v>
      </c>
      <c r="G465" s="36">
        <f t="shared" si="103"/>
        <v>1288.8200000000002</v>
      </c>
      <c r="H465" s="36">
        <f t="shared" ref="H465:AC465" si="145">H315+H405+H375+H345</f>
        <v>1405.2</v>
      </c>
      <c r="I465" s="36">
        <f t="shared" si="145"/>
        <v>1322.1</v>
      </c>
      <c r="J465" s="36">
        <f t="shared" si="145"/>
        <v>933.8</v>
      </c>
      <c r="K465" s="36">
        <f t="shared" si="145"/>
        <v>632.5</v>
      </c>
      <c r="L465" s="36">
        <f t="shared" si="145"/>
        <v>797.30000000000007</v>
      </c>
      <c r="M465" s="36">
        <f t="shared" si="145"/>
        <v>848.5</v>
      </c>
      <c r="N465" s="36">
        <f t="shared" si="145"/>
        <v>865.3</v>
      </c>
      <c r="O465" s="36">
        <f t="shared" si="145"/>
        <v>700.5</v>
      </c>
      <c r="P465" s="36">
        <f t="shared" si="145"/>
        <v>635.6</v>
      </c>
      <c r="Q465" s="36">
        <f t="shared" si="145"/>
        <v>799.09999999999991</v>
      </c>
      <c r="R465" s="36">
        <f t="shared" si="145"/>
        <v>815.62</v>
      </c>
      <c r="S465" s="36">
        <f t="shared" si="145"/>
        <v>883.29</v>
      </c>
      <c r="T465" s="36">
        <f t="shared" si="145"/>
        <v>632.80999999999995</v>
      </c>
      <c r="U465" s="36">
        <f t="shared" si="145"/>
        <v>949.83</v>
      </c>
      <c r="V465" s="36">
        <f t="shared" si="145"/>
        <v>1225.1500000000001</v>
      </c>
      <c r="W465" s="36">
        <f t="shared" si="145"/>
        <v>1393.79</v>
      </c>
      <c r="X465" s="36">
        <f t="shared" si="145"/>
        <v>1384.58</v>
      </c>
      <c r="Y465" s="36">
        <f t="shared" si="145"/>
        <v>1304.97</v>
      </c>
      <c r="Z465" s="36">
        <f t="shared" si="145"/>
        <v>1427.04</v>
      </c>
      <c r="AA465" s="36">
        <f t="shared" si="145"/>
        <v>1331.56</v>
      </c>
      <c r="AB465" s="36">
        <f t="shared" si="145"/>
        <v>1311.53</v>
      </c>
      <c r="AC465" s="36">
        <f t="shared" si="145"/>
        <v>1221.69</v>
      </c>
      <c r="AD465" s="36">
        <f t="shared" ref="AD465:AE465" si="146">AD315+AD405+AD375+AD345</f>
        <v>1223.3700000000001</v>
      </c>
      <c r="AE465" s="56">
        <f t="shared" si="146"/>
        <v>1440.05</v>
      </c>
      <c r="AF465" s="51">
        <f t="shared" ref="AF465" si="147">AF315+AF405+AF375+AF345</f>
        <v>1442.7621333333304</v>
      </c>
    </row>
    <row r="466" spans="1:32" x14ac:dyDescent="0.25">
      <c r="A466" s="2" t="s">
        <v>29</v>
      </c>
      <c r="B466" s="24" t="str">
        <f>VLOOKUP(Prod_Area_data[[#This Row],[or_product]],Ref_products[],2,FALSE)</f>
        <v>Total oilseeds</v>
      </c>
      <c r="C466" s="24" t="str">
        <f>VLOOKUP(Prod_Area_data[[#This Row],[MS]],Ref_MS[],2,FALSE)</f>
        <v>Cyprus</v>
      </c>
      <c r="D466" s="28" t="s">
        <v>30</v>
      </c>
      <c r="E466" s="28" t="s">
        <v>11</v>
      </c>
      <c r="F466" s="28" t="s">
        <v>46</v>
      </c>
      <c r="G466" s="36">
        <f t="shared" si="103"/>
        <v>0</v>
      </c>
      <c r="H466" s="36">
        <f t="shared" ref="H466:AC466" si="148">H316+H406+H376+H346</f>
        <v>0</v>
      </c>
      <c r="I466" s="36">
        <f t="shared" si="148"/>
        <v>0</v>
      </c>
      <c r="J466" s="36">
        <f t="shared" si="148"/>
        <v>0</v>
      </c>
      <c r="K466" s="36">
        <f t="shared" si="148"/>
        <v>0</v>
      </c>
      <c r="L466" s="36">
        <f t="shared" si="148"/>
        <v>0</v>
      </c>
      <c r="M466" s="36">
        <f t="shared" si="148"/>
        <v>0</v>
      </c>
      <c r="N466" s="36">
        <f t="shared" si="148"/>
        <v>0</v>
      </c>
      <c r="O466" s="36">
        <f t="shared" si="148"/>
        <v>0</v>
      </c>
      <c r="P466" s="36">
        <f t="shared" si="148"/>
        <v>0</v>
      </c>
      <c r="Q466" s="36">
        <f t="shared" si="148"/>
        <v>0</v>
      </c>
      <c r="R466" s="36">
        <f t="shared" si="148"/>
        <v>0</v>
      </c>
      <c r="S466" s="36">
        <f t="shared" si="148"/>
        <v>0</v>
      </c>
      <c r="T466" s="36">
        <f t="shared" si="148"/>
        <v>0</v>
      </c>
      <c r="U466" s="36">
        <f t="shared" si="148"/>
        <v>0</v>
      </c>
      <c r="V466" s="36">
        <f t="shared" si="148"/>
        <v>0</v>
      </c>
      <c r="W466" s="36">
        <f t="shared" si="148"/>
        <v>0</v>
      </c>
      <c r="X466" s="36">
        <f t="shared" si="148"/>
        <v>0</v>
      </c>
      <c r="Y466" s="36">
        <f t="shared" si="148"/>
        <v>0</v>
      </c>
      <c r="Z466" s="36">
        <f t="shared" si="148"/>
        <v>0</v>
      </c>
      <c r="AA466" s="36">
        <f t="shared" si="148"/>
        <v>0</v>
      </c>
      <c r="AB466" s="36">
        <f t="shared" si="148"/>
        <v>0</v>
      </c>
      <c r="AC466" s="36">
        <f t="shared" si="148"/>
        <v>0</v>
      </c>
      <c r="AD466" s="36">
        <f t="shared" ref="AD466:AE466" si="149">AD316+AD406+AD376+AD346</f>
        <v>0</v>
      </c>
      <c r="AE466" s="56">
        <f t="shared" si="149"/>
        <v>0</v>
      </c>
      <c r="AF466" s="51">
        <f t="shared" ref="AF466" si="150">AF316+AF406+AF376+AF346</f>
        <v>0</v>
      </c>
    </row>
    <row r="467" spans="1:32" x14ac:dyDescent="0.25">
      <c r="A467" s="2" t="s">
        <v>29</v>
      </c>
      <c r="B467" s="24" t="str">
        <f>VLOOKUP(Prod_Area_data[[#This Row],[or_product]],Ref_products[],2,FALSE)</f>
        <v>Total oilseeds</v>
      </c>
      <c r="C467" s="24" t="str">
        <f>VLOOKUP(Prod_Area_data[[#This Row],[MS]],Ref_MS[],2,FALSE)</f>
        <v>Latvia</v>
      </c>
      <c r="D467" s="28" t="s">
        <v>30</v>
      </c>
      <c r="E467" s="28" t="s">
        <v>12</v>
      </c>
      <c r="F467" s="28" t="s">
        <v>47</v>
      </c>
      <c r="G467" s="36">
        <f t="shared" si="103"/>
        <v>398.56666666666666</v>
      </c>
      <c r="H467" s="36">
        <f t="shared" ref="H467:AC467" si="151">H317+H407+H377+H347</f>
        <v>10.5</v>
      </c>
      <c r="I467" s="36">
        <f t="shared" si="151"/>
        <v>13.3</v>
      </c>
      <c r="J467" s="36">
        <f t="shared" si="151"/>
        <v>34.799999999999997</v>
      </c>
      <c r="K467" s="36">
        <f t="shared" si="151"/>
        <v>38.4</v>
      </c>
      <c r="L467" s="36">
        <f t="shared" si="151"/>
        <v>104.89999999999999</v>
      </c>
      <c r="M467" s="36">
        <f t="shared" si="151"/>
        <v>147.19999999999999</v>
      </c>
      <c r="N467" s="36">
        <f t="shared" si="151"/>
        <v>122</v>
      </c>
      <c r="O467" s="36">
        <f t="shared" si="151"/>
        <v>197.4</v>
      </c>
      <c r="P467" s="36">
        <f t="shared" si="151"/>
        <v>204.89999999999998</v>
      </c>
      <c r="Q467" s="36">
        <f t="shared" si="151"/>
        <v>208.6</v>
      </c>
      <c r="R467" s="36">
        <f t="shared" si="151"/>
        <v>228.20000000000002</v>
      </c>
      <c r="S467" s="36">
        <f t="shared" si="151"/>
        <v>221.6</v>
      </c>
      <c r="T467" s="36">
        <f t="shared" si="151"/>
        <v>304.09999999999997</v>
      </c>
      <c r="U467" s="36">
        <f t="shared" si="151"/>
        <v>299.3</v>
      </c>
      <c r="V467" s="36">
        <f t="shared" si="151"/>
        <v>187</v>
      </c>
      <c r="W467" s="36">
        <f t="shared" si="151"/>
        <v>293.5</v>
      </c>
      <c r="X467" s="36">
        <f t="shared" si="151"/>
        <v>283.2</v>
      </c>
      <c r="Y467" s="36">
        <f t="shared" si="151"/>
        <v>327.60000000000002</v>
      </c>
      <c r="Z467" s="36">
        <f t="shared" si="151"/>
        <v>231.2</v>
      </c>
      <c r="AA467" s="36">
        <f t="shared" si="151"/>
        <v>408.40000000000003</v>
      </c>
      <c r="AB467" s="36">
        <f t="shared" si="151"/>
        <v>455.6</v>
      </c>
      <c r="AC467" s="36">
        <f t="shared" si="151"/>
        <v>428</v>
      </c>
      <c r="AD467" s="36">
        <f t="shared" ref="AD467:AE467" si="152">AD317+AD407+AD377+AD347</f>
        <v>359.3</v>
      </c>
      <c r="AE467" s="56">
        <f t="shared" si="152"/>
        <v>347.59181818181816</v>
      </c>
      <c r="AF467" s="51">
        <f t="shared" ref="AF467" si="153">AF317+AF407+AF377+AF347</f>
        <v>371.91706666666568</v>
      </c>
    </row>
    <row r="468" spans="1:32" x14ac:dyDescent="0.25">
      <c r="A468" s="2" t="s">
        <v>29</v>
      </c>
      <c r="B468" s="24" t="str">
        <f>VLOOKUP(Prod_Area_data[[#This Row],[or_product]],Ref_products[],2,FALSE)</f>
        <v>Total oilseeds</v>
      </c>
      <c r="C468" s="24" t="str">
        <f>VLOOKUP(Prod_Area_data[[#This Row],[MS]],Ref_MS[],2,FALSE)</f>
        <v>Lithuania</v>
      </c>
      <c r="D468" s="28" t="s">
        <v>30</v>
      </c>
      <c r="E468" s="28" t="s">
        <v>13</v>
      </c>
      <c r="F468" s="28" t="s">
        <v>48</v>
      </c>
      <c r="G468" s="36">
        <f t="shared" si="103"/>
        <v>866.81333333333316</v>
      </c>
      <c r="H468" s="36">
        <f t="shared" ref="H468:AC468" si="154">H318+H408+H378+H348</f>
        <v>83.7</v>
      </c>
      <c r="I468" s="36">
        <f t="shared" si="154"/>
        <v>65.7</v>
      </c>
      <c r="J468" s="36">
        <f t="shared" si="154"/>
        <v>108.3</v>
      </c>
      <c r="K468" s="36">
        <f t="shared" si="154"/>
        <v>122.2</v>
      </c>
      <c r="L468" s="36">
        <f t="shared" si="154"/>
        <v>206.5</v>
      </c>
      <c r="M468" s="36">
        <f t="shared" si="154"/>
        <v>203.2</v>
      </c>
      <c r="N468" s="36">
        <f t="shared" si="154"/>
        <v>170.29999999999998</v>
      </c>
      <c r="O468" s="36">
        <f t="shared" si="154"/>
        <v>312.2</v>
      </c>
      <c r="P468" s="36">
        <f t="shared" si="154"/>
        <v>330.4</v>
      </c>
      <c r="Q468" s="36">
        <f t="shared" si="154"/>
        <v>416</v>
      </c>
      <c r="R468" s="36">
        <f t="shared" si="154"/>
        <v>416.9</v>
      </c>
      <c r="S468" s="36">
        <f t="shared" si="154"/>
        <v>485.4</v>
      </c>
      <c r="T468" s="36">
        <f t="shared" si="154"/>
        <v>634.9</v>
      </c>
      <c r="U468" s="36">
        <f t="shared" si="154"/>
        <v>552.30000000000007</v>
      </c>
      <c r="V468" s="36">
        <f t="shared" si="154"/>
        <v>503.5</v>
      </c>
      <c r="W468" s="36">
        <f t="shared" si="154"/>
        <v>514.26</v>
      </c>
      <c r="X468" s="36">
        <f t="shared" si="154"/>
        <v>402.69</v>
      </c>
      <c r="Y468" s="36">
        <f t="shared" si="154"/>
        <v>547.31999999999994</v>
      </c>
      <c r="Z468" s="36">
        <f t="shared" si="154"/>
        <v>437.59999999999997</v>
      </c>
      <c r="AA468" s="36">
        <f t="shared" si="154"/>
        <v>691.34</v>
      </c>
      <c r="AB468" s="36">
        <f t="shared" si="154"/>
        <v>970.20999999999992</v>
      </c>
      <c r="AC468" s="36">
        <f t="shared" si="154"/>
        <v>907.3</v>
      </c>
      <c r="AD468" s="36">
        <f t="shared" ref="AD468:AE468" si="155">AD318+AD408+AD378+AD348</f>
        <v>898.93999999999994</v>
      </c>
      <c r="AE468" s="56">
        <f t="shared" si="155"/>
        <v>794.2</v>
      </c>
      <c r="AF468" s="51">
        <f t="shared" ref="AF468" si="156">AF318+AF408+AF378+AF348</f>
        <v>896.26620413632452</v>
      </c>
    </row>
    <row r="469" spans="1:32" x14ac:dyDescent="0.25">
      <c r="A469" s="2" t="s">
        <v>29</v>
      </c>
      <c r="B469" s="24" t="str">
        <f>VLOOKUP(Prod_Area_data[[#This Row],[or_product]],Ref_products[],2,FALSE)</f>
        <v>Total oilseeds</v>
      </c>
      <c r="C469" s="24" t="str">
        <f>VLOOKUP(Prod_Area_data[[#This Row],[MS]],Ref_MS[],2,FALSE)</f>
        <v>Luxembourg</v>
      </c>
      <c r="D469" s="28" t="s">
        <v>30</v>
      </c>
      <c r="E469" s="28" t="s">
        <v>14</v>
      </c>
      <c r="F469" s="28" t="s">
        <v>49</v>
      </c>
      <c r="G469" s="36">
        <f t="shared" si="103"/>
        <v>8.3866666666666649</v>
      </c>
      <c r="H469" s="36">
        <f t="shared" ref="H469:AC469" si="157">H319+H409+H379+H349</f>
        <v>8.4</v>
      </c>
      <c r="I469" s="36">
        <f t="shared" si="157"/>
        <v>8.8000000000000007</v>
      </c>
      <c r="J469" s="36">
        <f t="shared" si="157"/>
        <v>12.5</v>
      </c>
      <c r="K469" s="36">
        <f t="shared" si="157"/>
        <v>12.5</v>
      </c>
      <c r="L469" s="36">
        <f t="shared" si="157"/>
        <v>16.5</v>
      </c>
      <c r="M469" s="36">
        <f t="shared" si="157"/>
        <v>14.7</v>
      </c>
      <c r="N469" s="36">
        <f t="shared" si="157"/>
        <v>16.3</v>
      </c>
      <c r="O469" s="36">
        <f t="shared" si="157"/>
        <v>18.3</v>
      </c>
      <c r="P469" s="36">
        <f t="shared" si="157"/>
        <v>16.399999999999999</v>
      </c>
      <c r="Q469" s="36">
        <f t="shared" si="157"/>
        <v>18.100000000000001</v>
      </c>
      <c r="R469" s="36">
        <f t="shared" si="157"/>
        <v>15.9</v>
      </c>
      <c r="S469" s="36">
        <f t="shared" si="157"/>
        <v>15.57</v>
      </c>
      <c r="T469" s="36">
        <f t="shared" si="157"/>
        <v>15.34</v>
      </c>
      <c r="U469" s="36">
        <f t="shared" si="157"/>
        <v>15.26</v>
      </c>
      <c r="V469" s="36">
        <f t="shared" si="157"/>
        <v>15.71</v>
      </c>
      <c r="W469" s="36">
        <f t="shared" si="157"/>
        <v>13.83</v>
      </c>
      <c r="X469" s="36">
        <f t="shared" si="157"/>
        <v>10.92</v>
      </c>
      <c r="Y469" s="36">
        <f t="shared" si="157"/>
        <v>11.32</v>
      </c>
      <c r="Z469" s="36">
        <f t="shared" si="157"/>
        <v>10.95</v>
      </c>
      <c r="AA469" s="36">
        <f t="shared" si="157"/>
        <v>9.7799999999999994</v>
      </c>
      <c r="AB469" s="36">
        <f t="shared" si="157"/>
        <v>8.9899999999999984</v>
      </c>
      <c r="AC469" s="36">
        <f t="shared" si="157"/>
        <v>4.7799999999999994</v>
      </c>
      <c r="AD469" s="36">
        <f t="shared" ref="AD469:AE469" si="158">AD319+AD409+AD379+AD349</f>
        <v>7.92</v>
      </c>
      <c r="AE469" s="56">
        <f t="shared" si="158"/>
        <v>8.25</v>
      </c>
      <c r="AF469" s="51">
        <f t="shared" ref="AF469" si="159">AF319+AF409+AF379+AF349</f>
        <v>0.56033470608722713</v>
      </c>
    </row>
    <row r="470" spans="1:32" x14ac:dyDescent="0.25">
      <c r="A470" s="2" t="s">
        <v>29</v>
      </c>
      <c r="B470" s="24" t="str">
        <f>VLOOKUP(Prod_Area_data[[#This Row],[or_product]],Ref_products[],2,FALSE)</f>
        <v>Total oilseeds</v>
      </c>
      <c r="C470" s="24" t="str">
        <f>VLOOKUP(Prod_Area_data[[#This Row],[MS]],Ref_MS[],2,FALSE)</f>
        <v>Hungary</v>
      </c>
      <c r="D470" s="28" t="s">
        <v>30</v>
      </c>
      <c r="E470" s="28" t="s">
        <v>15</v>
      </c>
      <c r="F470" s="28" t="s">
        <v>50</v>
      </c>
      <c r="G470" s="36">
        <f t="shared" si="103"/>
        <v>2724.0033333333326</v>
      </c>
      <c r="H470" s="36">
        <f t="shared" ref="H470:AC470" si="160">H320+H410+H380+H350</f>
        <v>693.7</v>
      </c>
      <c r="I470" s="36">
        <f t="shared" si="160"/>
        <v>878.9</v>
      </c>
      <c r="J470" s="36">
        <f t="shared" si="160"/>
        <v>1041.0999999999999</v>
      </c>
      <c r="K470" s="36">
        <f t="shared" si="160"/>
        <v>1150.9000000000001</v>
      </c>
      <c r="L470" s="36">
        <f t="shared" si="160"/>
        <v>1543.4</v>
      </c>
      <c r="M470" s="36">
        <f t="shared" si="160"/>
        <v>1471.4</v>
      </c>
      <c r="N470" s="36">
        <f t="shared" si="160"/>
        <v>1605.6</v>
      </c>
      <c r="O470" s="36">
        <f t="shared" si="160"/>
        <v>1612.6</v>
      </c>
      <c r="P470" s="36">
        <f t="shared" si="160"/>
        <v>2197.5</v>
      </c>
      <c r="Q470" s="36">
        <f t="shared" si="160"/>
        <v>1908.1</v>
      </c>
      <c r="R470" s="36">
        <f t="shared" si="160"/>
        <v>1586.12</v>
      </c>
      <c r="S470" s="36">
        <f t="shared" si="160"/>
        <v>1997</v>
      </c>
      <c r="T470" s="36">
        <f t="shared" si="160"/>
        <v>1799.34</v>
      </c>
      <c r="U470" s="36">
        <f t="shared" si="160"/>
        <v>2096.35</v>
      </c>
      <c r="V470" s="36">
        <f t="shared" si="160"/>
        <v>2413.13</v>
      </c>
      <c r="W470" s="36">
        <f t="shared" si="160"/>
        <v>2293.96</v>
      </c>
      <c r="X470" s="36">
        <f t="shared" si="160"/>
        <v>2986.32</v>
      </c>
      <c r="Y470" s="36">
        <f t="shared" si="160"/>
        <v>3135.3</v>
      </c>
      <c r="Z470" s="36">
        <f t="shared" si="160"/>
        <v>3015.63</v>
      </c>
      <c r="AA470" s="36">
        <f t="shared" si="160"/>
        <v>2790.02</v>
      </c>
      <c r="AB470" s="36">
        <f t="shared" si="160"/>
        <v>2741.79</v>
      </c>
      <c r="AC470" s="36">
        <f t="shared" si="160"/>
        <v>2649.81</v>
      </c>
      <c r="AD470" s="36">
        <f t="shared" ref="AD470:AE470" si="161">AD320+AD410+AD380+AD350</f>
        <v>1926.97</v>
      </c>
      <c r="AE470" s="56">
        <f t="shared" si="161"/>
        <v>2780.41</v>
      </c>
      <c r="AF470" s="51">
        <f t="shared" ref="AF470" si="162">AF320+AF410+AF380+AF350</f>
        <v>2772.30046225757</v>
      </c>
    </row>
    <row r="471" spans="1:32" x14ac:dyDescent="0.25">
      <c r="A471" s="2" t="s">
        <v>29</v>
      </c>
      <c r="B471" s="24" t="str">
        <f>VLOOKUP(Prod_Area_data[[#This Row],[or_product]],Ref_products[],2,FALSE)</f>
        <v>Total oilseeds</v>
      </c>
      <c r="C471" s="24" t="str">
        <f>VLOOKUP(Prod_Area_data[[#This Row],[MS]],Ref_MS[],2,FALSE)</f>
        <v>Malta</v>
      </c>
      <c r="D471" s="28" t="s">
        <v>30</v>
      </c>
      <c r="E471" s="28" t="s">
        <v>16</v>
      </c>
      <c r="F471" s="28" t="s">
        <v>51</v>
      </c>
      <c r="G471" s="36">
        <f t="shared" si="103"/>
        <v>0</v>
      </c>
      <c r="H471" s="36">
        <f t="shared" ref="H471:AC471" si="163">H321+H411+H381+H351</f>
        <v>0</v>
      </c>
      <c r="I471" s="36">
        <f t="shared" si="163"/>
        <v>0</v>
      </c>
      <c r="J471" s="36">
        <f t="shared" si="163"/>
        <v>0</v>
      </c>
      <c r="K471" s="36">
        <f t="shared" si="163"/>
        <v>0</v>
      </c>
      <c r="L471" s="36">
        <f t="shared" si="163"/>
        <v>0</v>
      </c>
      <c r="M471" s="36">
        <f t="shared" si="163"/>
        <v>0</v>
      </c>
      <c r="N471" s="36">
        <f t="shared" si="163"/>
        <v>0</v>
      </c>
      <c r="O471" s="36">
        <f t="shared" si="163"/>
        <v>0</v>
      </c>
      <c r="P471" s="36">
        <f t="shared" si="163"/>
        <v>0</v>
      </c>
      <c r="Q471" s="36">
        <f t="shared" si="163"/>
        <v>0</v>
      </c>
      <c r="R471" s="36">
        <f t="shared" si="163"/>
        <v>0</v>
      </c>
      <c r="S471" s="36">
        <f t="shared" si="163"/>
        <v>0</v>
      </c>
      <c r="T471" s="36">
        <f t="shared" si="163"/>
        <v>0</v>
      </c>
      <c r="U471" s="36">
        <f t="shared" si="163"/>
        <v>0</v>
      </c>
      <c r="V471" s="36">
        <f t="shared" si="163"/>
        <v>0</v>
      </c>
      <c r="W471" s="36">
        <f t="shared" si="163"/>
        <v>0</v>
      </c>
      <c r="X471" s="36">
        <f t="shared" si="163"/>
        <v>0</v>
      </c>
      <c r="Y471" s="36">
        <f t="shared" si="163"/>
        <v>0</v>
      </c>
      <c r="Z471" s="36">
        <f t="shared" si="163"/>
        <v>0</v>
      </c>
      <c r="AA471" s="36">
        <f t="shared" si="163"/>
        <v>0</v>
      </c>
      <c r="AB471" s="36">
        <f t="shared" si="163"/>
        <v>0</v>
      </c>
      <c r="AC471" s="36">
        <f t="shared" si="163"/>
        <v>0</v>
      </c>
      <c r="AD471" s="36">
        <f t="shared" ref="AD471:AE471" si="164">AD321+AD411+AD381+AD351</f>
        <v>0</v>
      </c>
      <c r="AE471" s="56">
        <f t="shared" si="164"/>
        <v>0</v>
      </c>
      <c r="AF471" s="51">
        <f t="shared" ref="AF471" si="165">AF321+AF411+AF381+AF351</f>
        <v>0</v>
      </c>
    </row>
    <row r="472" spans="1:32" x14ac:dyDescent="0.25">
      <c r="A472" s="2" t="s">
        <v>29</v>
      </c>
      <c r="B472" s="24" t="str">
        <f>VLOOKUP(Prod_Area_data[[#This Row],[or_product]],Ref_products[],2,FALSE)</f>
        <v>Total oilseeds</v>
      </c>
      <c r="C472" s="24" t="str">
        <f>VLOOKUP(Prod_Area_data[[#This Row],[MS]],Ref_MS[],2,FALSE)</f>
        <v>Netherlands</v>
      </c>
      <c r="D472" s="28" t="s">
        <v>30</v>
      </c>
      <c r="E472" s="28" t="s">
        <v>17</v>
      </c>
      <c r="F472" s="28" t="s">
        <v>52</v>
      </c>
      <c r="G472" s="36">
        <f t="shared" si="103"/>
        <v>6.3966666666666647</v>
      </c>
      <c r="H472" s="36">
        <f t="shared" ref="H472:AC472" si="166">H322+H412+H382+H352</f>
        <v>6.9</v>
      </c>
      <c r="I472" s="36">
        <f t="shared" si="166"/>
        <v>6.6</v>
      </c>
      <c r="J472" s="36">
        <f t="shared" si="166"/>
        <v>5.6</v>
      </c>
      <c r="K472" s="36">
        <f t="shared" si="166"/>
        <v>8.6999999999999993</v>
      </c>
      <c r="L472" s="36">
        <f t="shared" si="166"/>
        <v>12.8</v>
      </c>
      <c r="M472" s="36">
        <f t="shared" si="166"/>
        <v>11.3</v>
      </c>
      <c r="N472" s="36">
        <f t="shared" si="166"/>
        <v>15.399999999999999</v>
      </c>
      <c r="O472" s="36">
        <f t="shared" si="166"/>
        <v>14.200000000000001</v>
      </c>
      <c r="P472" s="36">
        <f t="shared" si="166"/>
        <v>11.7</v>
      </c>
      <c r="Q472" s="36">
        <f t="shared" si="166"/>
        <v>14.5</v>
      </c>
      <c r="R472" s="36">
        <f t="shared" si="166"/>
        <v>12.51</v>
      </c>
      <c r="S472" s="36">
        <f t="shared" si="166"/>
        <v>6.76</v>
      </c>
      <c r="T472" s="36">
        <f t="shared" si="166"/>
        <v>7</v>
      </c>
      <c r="U472" s="36">
        <f t="shared" si="166"/>
        <v>10</v>
      </c>
      <c r="V472" s="36">
        <f t="shared" si="166"/>
        <v>10</v>
      </c>
      <c r="W472" s="36">
        <f t="shared" si="166"/>
        <v>8.85</v>
      </c>
      <c r="X472" s="36">
        <f t="shared" si="166"/>
        <v>5.28</v>
      </c>
      <c r="Y472" s="36">
        <f t="shared" si="166"/>
        <v>7.89</v>
      </c>
      <c r="Z472" s="36">
        <f t="shared" si="166"/>
        <v>5.84</v>
      </c>
      <c r="AA472" s="36">
        <f t="shared" si="166"/>
        <v>6.04</v>
      </c>
      <c r="AB472" s="36">
        <f t="shared" si="166"/>
        <v>5.95</v>
      </c>
      <c r="AC472" s="36">
        <f t="shared" si="166"/>
        <v>4.4400000000000004</v>
      </c>
      <c r="AD472" s="36">
        <f t="shared" ref="AD472:AE472" si="167">AD322+AD412+AD382+AD352</f>
        <v>7.2</v>
      </c>
      <c r="AE472" s="56">
        <f t="shared" si="167"/>
        <v>7.92</v>
      </c>
      <c r="AF472" s="51">
        <f t="shared" ref="AF472" si="168">AF322+AF412+AF382+AF352</f>
        <v>2.8467672609909251</v>
      </c>
    </row>
    <row r="473" spans="1:32" x14ac:dyDescent="0.25">
      <c r="A473" s="2" t="s">
        <v>29</v>
      </c>
      <c r="B473" s="24" t="str">
        <f>VLOOKUP(Prod_Area_data[[#This Row],[or_product]],Ref_products[],2,FALSE)</f>
        <v>Total oilseeds</v>
      </c>
      <c r="C473" s="24" t="str">
        <f>VLOOKUP(Prod_Area_data[[#This Row],[MS]],Ref_MS[],2,FALSE)</f>
        <v>Austria</v>
      </c>
      <c r="D473" s="28" t="s">
        <v>30</v>
      </c>
      <c r="E473" s="28" t="s">
        <v>18</v>
      </c>
      <c r="F473" s="28" t="s">
        <v>53</v>
      </c>
      <c r="G473" s="36">
        <f t="shared" si="103"/>
        <v>393.39333333333326</v>
      </c>
      <c r="H473" s="36">
        <f t="shared" ref="H473:AC473" si="169">H323+H413+H383+H353</f>
        <v>213.2</v>
      </c>
      <c r="I473" s="36">
        <f t="shared" si="169"/>
        <v>237.3</v>
      </c>
      <c r="J473" s="36">
        <f t="shared" si="169"/>
        <v>227.49999999999997</v>
      </c>
      <c r="K473" s="36">
        <f t="shared" si="169"/>
        <v>193.8</v>
      </c>
      <c r="L473" s="36">
        <f t="shared" si="169"/>
        <v>249.4</v>
      </c>
      <c r="M473" s="36">
        <f t="shared" si="169"/>
        <v>252.10000000000002</v>
      </c>
      <c r="N473" s="36">
        <f t="shared" si="169"/>
        <v>292.70000000000005</v>
      </c>
      <c r="O473" s="36">
        <f t="shared" si="169"/>
        <v>259.5</v>
      </c>
      <c r="P473" s="36">
        <f t="shared" si="169"/>
        <v>309.2</v>
      </c>
      <c r="Q473" s="36">
        <f t="shared" si="169"/>
        <v>314</v>
      </c>
      <c r="R473" s="36">
        <f t="shared" si="169"/>
        <v>332.47</v>
      </c>
      <c r="S473" s="36">
        <f t="shared" si="169"/>
        <v>363.66999999999996</v>
      </c>
      <c r="T473" s="36">
        <f t="shared" si="169"/>
        <v>306.93</v>
      </c>
      <c r="U473" s="36">
        <f t="shared" si="169"/>
        <v>331.53000000000003</v>
      </c>
      <c r="V473" s="36">
        <f t="shared" si="169"/>
        <v>375.21</v>
      </c>
      <c r="W473" s="36">
        <f t="shared" si="169"/>
        <v>287.20999999999998</v>
      </c>
      <c r="X473" s="36">
        <f t="shared" si="169"/>
        <v>356.14000000000004</v>
      </c>
      <c r="Y473" s="36">
        <f t="shared" si="169"/>
        <v>363.43</v>
      </c>
      <c r="Z473" s="36">
        <f t="shared" si="169"/>
        <v>366.82</v>
      </c>
      <c r="AA473" s="36">
        <f t="shared" si="169"/>
        <v>388</v>
      </c>
      <c r="AB473" s="36">
        <f t="shared" si="169"/>
        <v>360.56</v>
      </c>
      <c r="AC473" s="36">
        <f t="shared" si="169"/>
        <v>397.30999999999995</v>
      </c>
      <c r="AD473" s="36">
        <f t="shared" ref="AD473:AE473" si="170">AD323+AD413+AD383+AD353</f>
        <v>394.87</v>
      </c>
      <c r="AE473" s="56">
        <f t="shared" si="170"/>
        <v>422.35</v>
      </c>
      <c r="AF473" s="51">
        <f t="shared" ref="AF473" si="171">AF323+AF413+AF383+AF353</f>
        <v>445.60629288373684</v>
      </c>
    </row>
    <row r="474" spans="1:32" x14ac:dyDescent="0.25">
      <c r="A474" s="2" t="s">
        <v>29</v>
      </c>
      <c r="B474" s="24" t="str">
        <f>VLOOKUP(Prod_Area_data[[#This Row],[or_product]],Ref_products[],2,FALSE)</f>
        <v>Total oilseeds</v>
      </c>
      <c r="C474" s="24" t="str">
        <f>VLOOKUP(Prod_Area_data[[#This Row],[MS]],Ref_MS[],2,FALSE)</f>
        <v>Poland</v>
      </c>
      <c r="D474" s="28" t="s">
        <v>30</v>
      </c>
      <c r="E474" s="28" t="s">
        <v>19</v>
      </c>
      <c r="F474" s="28" t="s">
        <v>54</v>
      </c>
      <c r="G474" s="36">
        <f t="shared" si="103"/>
        <v>3389.1800000000003</v>
      </c>
      <c r="H474" s="36">
        <f t="shared" ref="H474:AC474" si="172">H324+H414+H384+H354</f>
        <v>959.6</v>
      </c>
      <c r="I474" s="36">
        <f t="shared" si="172"/>
        <v>1065.3999999999999</v>
      </c>
      <c r="J474" s="36">
        <f t="shared" si="172"/>
        <v>954.1</v>
      </c>
      <c r="K474" s="36">
        <f t="shared" si="172"/>
        <v>795.3</v>
      </c>
      <c r="L474" s="36">
        <f t="shared" si="172"/>
        <v>1638.7000000000003</v>
      </c>
      <c r="M474" s="36">
        <f t="shared" si="172"/>
        <v>1459.2</v>
      </c>
      <c r="N474" s="36">
        <f t="shared" si="172"/>
        <v>1658.5</v>
      </c>
      <c r="O474" s="36">
        <f t="shared" si="172"/>
        <v>2138.1</v>
      </c>
      <c r="P474" s="36">
        <f t="shared" si="172"/>
        <v>2112.1999999999998</v>
      </c>
      <c r="Q474" s="36">
        <f t="shared" si="172"/>
        <v>2503.1999999999998</v>
      </c>
      <c r="R474" s="36">
        <f t="shared" si="172"/>
        <v>2236.7999999999997</v>
      </c>
      <c r="S474" s="36">
        <f t="shared" si="172"/>
        <v>1869.8999999999999</v>
      </c>
      <c r="T474" s="36">
        <f t="shared" si="172"/>
        <v>1874.3999999999999</v>
      </c>
      <c r="U474" s="36">
        <f t="shared" si="172"/>
        <v>2684.2999999999997</v>
      </c>
      <c r="V474" s="36">
        <f t="shared" si="172"/>
        <v>3284.3199999999997</v>
      </c>
      <c r="W474" s="36">
        <f t="shared" si="172"/>
        <v>2717.9</v>
      </c>
      <c r="X474" s="36">
        <f t="shared" si="172"/>
        <v>2245.8000000000002</v>
      </c>
      <c r="Y474" s="36">
        <f t="shared" si="172"/>
        <v>2732.8900000000003</v>
      </c>
      <c r="Z474" s="36">
        <f t="shared" si="172"/>
        <v>2229.38</v>
      </c>
      <c r="AA474" s="36">
        <f t="shared" si="172"/>
        <v>2397.62</v>
      </c>
      <c r="AB474" s="36">
        <f t="shared" si="172"/>
        <v>3158.78</v>
      </c>
      <c r="AC474" s="36">
        <f t="shared" si="172"/>
        <v>3251.2</v>
      </c>
      <c r="AD474" s="36">
        <f t="shared" ref="AD474:AE474" si="173">AD324+AD414+AD384+AD354</f>
        <v>3757.5600000000004</v>
      </c>
      <c r="AE474" s="56">
        <f t="shared" si="173"/>
        <v>3792.0200000000004</v>
      </c>
      <c r="AF474" s="51">
        <f t="shared" ref="AF474" si="174">AF324+AF414+AF384+AF354</f>
        <v>3588.3902397388174</v>
      </c>
    </row>
    <row r="475" spans="1:32" x14ac:dyDescent="0.25">
      <c r="A475" s="2" t="s">
        <v>29</v>
      </c>
      <c r="B475" s="24" t="str">
        <f>VLOOKUP(Prod_Area_data[[#This Row],[or_product]],Ref_products[],2,FALSE)</f>
        <v>Total oilseeds</v>
      </c>
      <c r="C475" s="24" t="str">
        <f>VLOOKUP(Prod_Area_data[[#This Row],[MS]],Ref_MS[],2,FALSE)</f>
        <v>Portugal</v>
      </c>
      <c r="D475" s="28" t="s">
        <v>30</v>
      </c>
      <c r="E475" s="28" t="s">
        <v>20</v>
      </c>
      <c r="F475" s="28" t="s">
        <v>21</v>
      </c>
      <c r="G475" s="36">
        <f t="shared" si="103"/>
        <v>10.686666666666667</v>
      </c>
      <c r="H475" s="36">
        <f t="shared" ref="H475:AC475" si="175">H325+H415+H385+H355</f>
        <v>28.57</v>
      </c>
      <c r="I475" s="36">
        <f t="shared" si="175"/>
        <v>23.62</v>
      </c>
      <c r="J475" s="36">
        <f t="shared" si="175"/>
        <v>21.14</v>
      </c>
      <c r="K475" s="36">
        <f t="shared" si="175"/>
        <v>18.02</v>
      </c>
      <c r="L475" s="36">
        <f t="shared" si="175"/>
        <v>13.92</v>
      </c>
      <c r="M475" s="36">
        <f t="shared" si="175"/>
        <v>2.4</v>
      </c>
      <c r="N475" s="36">
        <f t="shared" si="175"/>
        <v>4.1100000000000003</v>
      </c>
      <c r="O475" s="36">
        <f t="shared" si="175"/>
        <v>14.1</v>
      </c>
      <c r="P475" s="36">
        <f t="shared" si="175"/>
        <v>16.2</v>
      </c>
      <c r="Q475" s="36">
        <f t="shared" si="175"/>
        <v>11.46</v>
      </c>
      <c r="R475" s="36">
        <f t="shared" si="175"/>
        <v>7.61</v>
      </c>
      <c r="S475" s="36">
        <f t="shared" si="175"/>
        <v>12.57</v>
      </c>
      <c r="T475" s="36">
        <f t="shared" si="175"/>
        <v>9.6199999999999992</v>
      </c>
      <c r="U475" s="36">
        <f t="shared" si="175"/>
        <v>11.57</v>
      </c>
      <c r="V475" s="36">
        <f t="shared" si="175"/>
        <v>16.43</v>
      </c>
      <c r="W475" s="36">
        <f t="shared" si="175"/>
        <v>24.74</v>
      </c>
      <c r="X475" s="36">
        <f t="shared" si="175"/>
        <v>26.24</v>
      </c>
      <c r="Y475" s="36">
        <f t="shared" si="175"/>
        <v>20.81</v>
      </c>
      <c r="Z475" s="36">
        <f t="shared" si="175"/>
        <v>16.95</v>
      </c>
      <c r="AA475" s="36">
        <f t="shared" si="175"/>
        <v>11.97</v>
      </c>
      <c r="AB475" s="36">
        <f t="shared" si="175"/>
        <v>10.130000000000001</v>
      </c>
      <c r="AC475" s="36">
        <f t="shared" si="175"/>
        <v>9.9600000000000009</v>
      </c>
      <c r="AD475" s="36">
        <f t="shared" ref="AD475:AE475" si="176">AD325+AD415+AD385+AD355</f>
        <v>12.72</v>
      </c>
      <c r="AE475" s="56">
        <f t="shared" si="176"/>
        <v>8.9</v>
      </c>
      <c r="AF475" s="51">
        <f t="shared" ref="AF475" si="177">AF325+AF415+AF385+AF355</f>
        <v>3.8657360189816798</v>
      </c>
    </row>
    <row r="476" spans="1:32" x14ac:dyDescent="0.25">
      <c r="A476" s="2" t="s">
        <v>29</v>
      </c>
      <c r="B476" s="24" t="str">
        <f>VLOOKUP(Prod_Area_data[[#This Row],[or_product]],Ref_products[],2,FALSE)</f>
        <v>Total oilseeds</v>
      </c>
      <c r="C476" s="24" t="str">
        <f>VLOOKUP(Prod_Area_data[[#This Row],[MS]],Ref_MS[],2,FALSE)</f>
        <v>Romania</v>
      </c>
      <c r="D476" s="28" t="s">
        <v>30</v>
      </c>
      <c r="E476" s="28" t="s">
        <v>22</v>
      </c>
      <c r="F476" s="28" t="s">
        <v>55</v>
      </c>
      <c r="G476" s="36">
        <f t="shared" si="103"/>
        <v>4250.8</v>
      </c>
      <c r="H476" s="36">
        <f t="shared" ref="H476:AC476" si="178">H326+H416+H386+H356</f>
        <v>867.46</v>
      </c>
      <c r="I476" s="36">
        <f t="shared" si="178"/>
        <v>1000.02</v>
      </c>
      <c r="J476" s="36">
        <f t="shared" si="178"/>
        <v>1186.4099999999999</v>
      </c>
      <c r="K476" s="36">
        <f t="shared" si="178"/>
        <v>1740.89</v>
      </c>
      <c r="L476" s="36">
        <f t="shared" si="178"/>
        <v>1957.4499999999998</v>
      </c>
      <c r="M476" s="36">
        <f t="shared" si="178"/>
        <v>1801.35</v>
      </c>
      <c r="N476" s="36">
        <f t="shared" si="178"/>
        <v>2046.5100000000002</v>
      </c>
      <c r="O476" s="36">
        <f t="shared" si="178"/>
        <v>1044.9000000000001</v>
      </c>
      <c r="P476" s="36">
        <f t="shared" si="178"/>
        <v>1933.77</v>
      </c>
      <c r="Q476" s="36">
        <f t="shared" si="178"/>
        <v>1753.03</v>
      </c>
      <c r="R476" s="36">
        <f t="shared" si="178"/>
        <v>2357.7200000000003</v>
      </c>
      <c r="S476" s="36">
        <f t="shared" si="178"/>
        <v>2673.5699999999997</v>
      </c>
      <c r="T476" s="36">
        <f t="shared" si="178"/>
        <v>1663.5900000000001</v>
      </c>
      <c r="U476" s="36">
        <f t="shared" si="178"/>
        <v>2962.17</v>
      </c>
      <c r="V476" s="36">
        <f t="shared" si="178"/>
        <v>3453.8899999999994</v>
      </c>
      <c r="W476" s="36">
        <f t="shared" si="178"/>
        <v>2970.94</v>
      </c>
      <c r="X476" s="36">
        <f t="shared" si="178"/>
        <v>3591.66</v>
      </c>
      <c r="Y476" s="36">
        <f t="shared" si="178"/>
        <v>4983.1899999999996</v>
      </c>
      <c r="Z476" s="36">
        <f t="shared" si="178"/>
        <v>5142.41</v>
      </c>
      <c r="AA476" s="36">
        <f t="shared" si="178"/>
        <v>4789.51</v>
      </c>
      <c r="AB476" s="36">
        <f t="shared" si="178"/>
        <v>3226.93</v>
      </c>
      <c r="AC476" s="36">
        <f t="shared" si="178"/>
        <v>4569.5</v>
      </c>
      <c r="AD476" s="36">
        <f t="shared" ref="AD476:AE476" si="179">AD326+AD416+AD386+AD356</f>
        <v>3582.91</v>
      </c>
      <c r="AE476" s="56">
        <f t="shared" si="179"/>
        <v>4599.99</v>
      </c>
      <c r="AF476" s="51">
        <f t="shared" ref="AF476" si="180">AF326+AF416+AF386+AF356</f>
        <v>4819.7327463285374</v>
      </c>
    </row>
    <row r="477" spans="1:32" x14ac:dyDescent="0.25">
      <c r="A477" s="2" t="s">
        <v>29</v>
      </c>
      <c r="B477" s="24" t="str">
        <f>VLOOKUP(Prod_Area_data[[#This Row],[or_product]],Ref_products[],2,FALSE)</f>
        <v>Total oilseeds</v>
      </c>
      <c r="C477" s="24" t="str">
        <f>VLOOKUP(Prod_Area_data[[#This Row],[MS]],Ref_MS[],2,FALSE)</f>
        <v>Slovenia</v>
      </c>
      <c r="D477" s="28" t="s">
        <v>30</v>
      </c>
      <c r="E477" s="28" t="s">
        <v>23</v>
      </c>
      <c r="F477" s="28" t="s">
        <v>56</v>
      </c>
      <c r="G477" s="36">
        <f t="shared" si="103"/>
        <v>14.376666666666667</v>
      </c>
      <c r="H477" s="36">
        <f t="shared" ref="H477:AC477" si="181">H327+H417+H387+H357</f>
        <v>0.41000000000000003</v>
      </c>
      <c r="I477" s="36">
        <f t="shared" si="181"/>
        <v>1.28</v>
      </c>
      <c r="J477" s="36">
        <f t="shared" si="181"/>
        <v>5.38</v>
      </c>
      <c r="K477" s="36">
        <f t="shared" si="181"/>
        <v>5.0200000000000005</v>
      </c>
      <c r="L477" s="36">
        <f t="shared" si="181"/>
        <v>5.73</v>
      </c>
      <c r="M477" s="36">
        <f t="shared" si="181"/>
        <v>5.77</v>
      </c>
      <c r="N477" s="36">
        <f t="shared" si="181"/>
        <v>5.7100000000000009</v>
      </c>
      <c r="O477" s="36">
        <f t="shared" si="181"/>
        <v>14.74</v>
      </c>
      <c r="P477" s="36">
        <f t="shared" si="181"/>
        <v>10.95</v>
      </c>
      <c r="Q477" s="36">
        <f t="shared" si="181"/>
        <v>9.85</v>
      </c>
      <c r="R477" s="36">
        <f t="shared" si="181"/>
        <v>15.52</v>
      </c>
      <c r="S477" s="36">
        <f t="shared" si="181"/>
        <v>13.95</v>
      </c>
      <c r="T477" s="36">
        <f t="shared" si="181"/>
        <v>16.690000000000001</v>
      </c>
      <c r="U477" s="36">
        <f t="shared" si="181"/>
        <v>15.11</v>
      </c>
      <c r="V477" s="36">
        <f t="shared" si="181"/>
        <v>21.46</v>
      </c>
      <c r="W477" s="36">
        <f t="shared" si="181"/>
        <v>8.91</v>
      </c>
      <c r="X477" s="36">
        <f t="shared" si="181"/>
        <v>16.580000000000002</v>
      </c>
      <c r="Y477" s="36">
        <f t="shared" si="181"/>
        <v>17.23</v>
      </c>
      <c r="Z477" s="36">
        <f t="shared" si="181"/>
        <v>13.780000000000001</v>
      </c>
      <c r="AA477" s="36">
        <f t="shared" si="181"/>
        <v>14.49</v>
      </c>
      <c r="AB477" s="36">
        <f t="shared" si="181"/>
        <v>14.549999999999999</v>
      </c>
      <c r="AC477" s="36">
        <f t="shared" si="181"/>
        <v>12.86</v>
      </c>
      <c r="AD477" s="36">
        <f t="shared" ref="AD477:AE477" si="182">AD327+AD417+AD387+AD357</f>
        <v>14.09</v>
      </c>
      <c r="AE477" s="56">
        <f t="shared" si="182"/>
        <v>16.600000000000001</v>
      </c>
      <c r="AF477" s="51">
        <f t="shared" ref="AF477" si="183">AF327+AF417+AF387+AF357</f>
        <v>8.3751380724834537</v>
      </c>
    </row>
    <row r="478" spans="1:32" x14ac:dyDescent="0.25">
      <c r="A478" s="2" t="s">
        <v>29</v>
      </c>
      <c r="B478" s="24" t="str">
        <f>VLOOKUP(Prod_Area_data[[#This Row],[or_product]],Ref_products[],2,FALSE)</f>
        <v>Total oilseeds</v>
      </c>
      <c r="C478" s="24" t="str">
        <f>VLOOKUP(Prod_Area_data[[#This Row],[MS]],Ref_MS[],2,FALSE)</f>
        <v>Slovakia</v>
      </c>
      <c r="D478" s="28" t="s">
        <v>30</v>
      </c>
      <c r="E478" s="28" t="s">
        <v>24</v>
      </c>
      <c r="F478" s="28" t="s">
        <v>57</v>
      </c>
      <c r="G478" s="36">
        <f t="shared" si="103"/>
        <v>731.23333333333323</v>
      </c>
      <c r="H478" s="36">
        <f t="shared" ref="H478:AC478" si="184">H328+H418+H388+H358</f>
        <v>257.20000000000005</v>
      </c>
      <c r="I478" s="36">
        <f t="shared" si="184"/>
        <v>370.5</v>
      </c>
      <c r="J478" s="36">
        <f t="shared" si="184"/>
        <v>391</v>
      </c>
      <c r="K478" s="36">
        <f t="shared" si="184"/>
        <v>319.2</v>
      </c>
      <c r="L478" s="36">
        <f t="shared" si="184"/>
        <v>474.4</v>
      </c>
      <c r="M478" s="36">
        <f t="shared" si="184"/>
        <v>452.1</v>
      </c>
      <c r="N478" s="36">
        <f t="shared" si="184"/>
        <v>513.5</v>
      </c>
      <c r="O478" s="36">
        <f t="shared" si="184"/>
        <v>466.1</v>
      </c>
      <c r="P478" s="36">
        <f t="shared" si="184"/>
        <v>629.29999999999995</v>
      </c>
      <c r="Q478" s="36">
        <f t="shared" si="184"/>
        <v>591.19999999999993</v>
      </c>
      <c r="R478" s="36">
        <f t="shared" si="184"/>
        <v>498.49</v>
      </c>
      <c r="S478" s="36">
        <f t="shared" si="184"/>
        <v>572.4</v>
      </c>
      <c r="T478" s="36">
        <f t="shared" si="184"/>
        <v>452.91999999999996</v>
      </c>
      <c r="U478" s="36">
        <f t="shared" si="184"/>
        <v>610.48</v>
      </c>
      <c r="V478" s="36">
        <f t="shared" si="184"/>
        <v>734.8</v>
      </c>
      <c r="W478" s="36">
        <f t="shared" si="184"/>
        <v>558.66</v>
      </c>
      <c r="X478" s="36">
        <f t="shared" si="184"/>
        <v>771.87</v>
      </c>
      <c r="Y478" s="36">
        <f t="shared" si="184"/>
        <v>771.54000000000008</v>
      </c>
      <c r="Z478" s="36">
        <f t="shared" si="184"/>
        <v>787.37</v>
      </c>
      <c r="AA478" s="36">
        <f t="shared" si="184"/>
        <v>663.64999999999986</v>
      </c>
      <c r="AB478" s="36">
        <f t="shared" si="184"/>
        <v>706.34999999999991</v>
      </c>
      <c r="AC478" s="36">
        <f t="shared" si="184"/>
        <v>777.7</v>
      </c>
      <c r="AD478" s="36">
        <f t="shared" ref="AD478:AE478" si="185">AD328+AD418+AD388+AD358</f>
        <v>709.64999999999986</v>
      </c>
      <c r="AE478" s="56">
        <f t="shared" si="185"/>
        <v>825.466220538524</v>
      </c>
      <c r="AF478" s="51">
        <f t="shared" ref="AF478" si="186">AF328+AF418+AF388+AF358</f>
        <v>781.0419394962671</v>
      </c>
    </row>
    <row r="479" spans="1:32" x14ac:dyDescent="0.25">
      <c r="A479" s="2" t="s">
        <v>29</v>
      </c>
      <c r="B479" s="24" t="str">
        <f>VLOOKUP(Prod_Area_data[[#This Row],[or_product]],Ref_products[],2,FALSE)</f>
        <v>Total oilseeds</v>
      </c>
      <c r="C479" s="24" t="str">
        <f>VLOOKUP(Prod_Area_data[[#This Row],[MS]],Ref_MS[],2,FALSE)</f>
        <v>Finland</v>
      </c>
      <c r="D479" s="28" t="s">
        <v>30</v>
      </c>
      <c r="E479" s="28" t="s">
        <v>25</v>
      </c>
      <c r="F479" s="28" t="s">
        <v>58</v>
      </c>
      <c r="G479" s="36">
        <f t="shared" si="103"/>
        <v>42.25</v>
      </c>
      <c r="H479" s="36">
        <f t="shared" ref="H479:AC479" si="187">H329+H419+H389+H359</f>
        <v>72.400000000000006</v>
      </c>
      <c r="I479" s="36">
        <f t="shared" si="187"/>
        <v>101.99999999999999</v>
      </c>
      <c r="J479" s="36">
        <f t="shared" si="187"/>
        <v>104.5</v>
      </c>
      <c r="K479" s="36">
        <f t="shared" si="187"/>
        <v>95.7</v>
      </c>
      <c r="L479" s="36">
        <f t="shared" si="187"/>
        <v>77.8</v>
      </c>
      <c r="M479" s="36">
        <f t="shared" si="187"/>
        <v>108.6</v>
      </c>
      <c r="N479" s="36">
        <f t="shared" si="187"/>
        <v>150.80000000000001</v>
      </c>
      <c r="O479" s="36">
        <f t="shared" si="187"/>
        <v>116.1</v>
      </c>
      <c r="P479" s="36">
        <f t="shared" si="187"/>
        <v>88.9</v>
      </c>
      <c r="Q479" s="36">
        <f t="shared" si="187"/>
        <v>141.9</v>
      </c>
      <c r="R479" s="36">
        <f t="shared" si="187"/>
        <v>181.2</v>
      </c>
      <c r="S479" s="36">
        <f t="shared" si="187"/>
        <v>116.69999999999999</v>
      </c>
      <c r="T479" s="36">
        <f t="shared" si="187"/>
        <v>74.399999999999991</v>
      </c>
      <c r="U479" s="36">
        <f t="shared" si="187"/>
        <v>80.100000000000009</v>
      </c>
      <c r="V479" s="36">
        <f t="shared" si="187"/>
        <v>63.2</v>
      </c>
      <c r="W479" s="36">
        <f t="shared" si="187"/>
        <v>87.1</v>
      </c>
      <c r="X479" s="36">
        <f t="shared" si="187"/>
        <v>95.5</v>
      </c>
      <c r="Y479" s="36">
        <f t="shared" si="187"/>
        <v>91.8</v>
      </c>
      <c r="Z479" s="36">
        <f t="shared" si="187"/>
        <v>71.400000000000006</v>
      </c>
      <c r="AA479" s="36">
        <f t="shared" si="187"/>
        <v>42.3</v>
      </c>
      <c r="AB479" s="36">
        <f t="shared" si="187"/>
        <v>31.5</v>
      </c>
      <c r="AC479" s="36">
        <f t="shared" si="187"/>
        <v>41.61</v>
      </c>
      <c r="AD479" s="36">
        <f t="shared" ref="AD479:AE479" si="188">AD329+AD419+AD389+AD359</f>
        <v>56.61</v>
      </c>
      <c r="AE479" s="56">
        <f t="shared" si="188"/>
        <v>42.84</v>
      </c>
      <c r="AF479" s="51">
        <f t="shared" ref="AF479" si="189">AF329+AF419+AF389+AF359</f>
        <v>39.961351872782835</v>
      </c>
    </row>
    <row r="480" spans="1:32" x14ac:dyDescent="0.25">
      <c r="A480" s="2" t="s">
        <v>29</v>
      </c>
      <c r="B480" s="24" t="str">
        <f>VLOOKUP(Prod_Area_data[[#This Row],[or_product]],Ref_products[],2,FALSE)</f>
        <v>Total oilseeds</v>
      </c>
      <c r="C480" s="24" t="str">
        <f>VLOOKUP(Prod_Area_data[[#This Row],[MS]],Ref_MS[],2,FALSE)</f>
        <v>Sweden</v>
      </c>
      <c r="D480" s="28" t="s">
        <v>30</v>
      </c>
      <c r="E480" s="28" t="s">
        <v>26</v>
      </c>
      <c r="F480" s="28" t="s">
        <v>59</v>
      </c>
      <c r="G480" s="36">
        <f t="shared" si="103"/>
        <v>359.23333333333335</v>
      </c>
      <c r="H480" s="36">
        <f t="shared" ref="H480:AC480" si="190">H330+H420+H390+H360</f>
        <v>129.4</v>
      </c>
      <c r="I480" s="36">
        <f t="shared" si="190"/>
        <v>109.3</v>
      </c>
      <c r="J480" s="36">
        <f t="shared" si="190"/>
        <v>164.39999999999998</v>
      </c>
      <c r="K480" s="36">
        <f t="shared" si="190"/>
        <v>136.4</v>
      </c>
      <c r="L480" s="36">
        <f t="shared" si="190"/>
        <v>239.1</v>
      </c>
      <c r="M480" s="36">
        <f t="shared" si="190"/>
        <v>213.89999999999998</v>
      </c>
      <c r="N480" s="36">
        <f t="shared" si="190"/>
        <v>232.3</v>
      </c>
      <c r="O480" s="36">
        <f t="shared" si="190"/>
        <v>229.1</v>
      </c>
      <c r="P480" s="36">
        <f t="shared" si="190"/>
        <v>264.79999999999995</v>
      </c>
      <c r="Q480" s="36">
        <f t="shared" si="190"/>
        <v>317.39999999999998</v>
      </c>
      <c r="R480" s="36">
        <f t="shared" si="190"/>
        <v>303.20000000000005</v>
      </c>
      <c r="S480" s="36">
        <f t="shared" si="190"/>
        <v>273.39999999999998</v>
      </c>
      <c r="T480" s="36">
        <f t="shared" si="190"/>
        <v>334.29999999999995</v>
      </c>
      <c r="U480" s="36">
        <f t="shared" si="190"/>
        <v>341.1</v>
      </c>
      <c r="V480" s="36">
        <f t="shared" si="190"/>
        <v>336.4</v>
      </c>
      <c r="W480" s="36">
        <f t="shared" si="190"/>
        <v>373.2</v>
      </c>
      <c r="X480" s="36">
        <f t="shared" si="190"/>
        <v>285.3</v>
      </c>
      <c r="Y480" s="36">
        <f t="shared" si="190"/>
        <v>385.1</v>
      </c>
      <c r="Z480" s="36">
        <f t="shared" si="190"/>
        <v>221.7</v>
      </c>
      <c r="AA480" s="36">
        <f t="shared" si="190"/>
        <v>385.8</v>
      </c>
      <c r="AB480" s="36">
        <f t="shared" si="190"/>
        <v>342.90000000000003</v>
      </c>
      <c r="AC480" s="36">
        <f t="shared" si="190"/>
        <v>349</v>
      </c>
      <c r="AD480" s="36">
        <f t="shared" ref="AD480:AE480" si="191">AD330+AD420+AD390+AD360</f>
        <v>436.2</v>
      </c>
      <c r="AE480" s="56">
        <f t="shared" si="191"/>
        <v>317</v>
      </c>
      <c r="AF480" s="51">
        <f t="shared" ref="AF480" si="192">AF330+AF420+AF390+AF360</f>
        <v>268.74870516159149</v>
      </c>
    </row>
    <row r="481" spans="1:32" x14ac:dyDescent="0.25">
      <c r="A481" s="2" t="s">
        <v>29</v>
      </c>
      <c r="B481" s="24" t="str">
        <f>VLOOKUP(Prod_Area_data[[#This Row],[or_product]],Ref_products[],2,FALSE)</f>
        <v>Total oilseeds</v>
      </c>
      <c r="C481" s="24" t="str">
        <f>VLOOKUP(Prod_Area_data[[#This Row],[MS]],Ref_MS[],2,FALSE)</f>
        <v>United Kingdom</v>
      </c>
      <c r="D481" s="28" t="s">
        <v>30</v>
      </c>
      <c r="E481" s="28" t="s">
        <v>27</v>
      </c>
      <c r="F481" s="28" t="s">
        <v>60</v>
      </c>
      <c r="G481" s="36">
        <f t="shared" si="103"/>
        <v>0</v>
      </c>
      <c r="H481" s="36">
        <f t="shared" ref="H481:AB481" si="193">H331+H421+H391+H361</f>
        <v>1178</v>
      </c>
      <c r="I481" s="36">
        <f t="shared" si="193"/>
        <v>1201.2</v>
      </c>
      <c r="J481" s="36">
        <f t="shared" si="193"/>
        <v>1489.3</v>
      </c>
      <c r="K481" s="36">
        <f t="shared" si="193"/>
        <v>1608.1</v>
      </c>
      <c r="L481" s="36">
        <f t="shared" si="193"/>
        <v>1664.9999999999998</v>
      </c>
      <c r="M481" s="36">
        <f t="shared" si="193"/>
        <v>1979.2</v>
      </c>
      <c r="N481" s="36">
        <f t="shared" si="193"/>
        <v>1943.1</v>
      </c>
      <c r="O481" s="36">
        <f t="shared" si="193"/>
        <v>2125.1</v>
      </c>
      <c r="P481" s="36">
        <f t="shared" si="193"/>
        <v>2008.7</v>
      </c>
      <c r="Q481" s="36">
        <f t="shared" si="193"/>
        <v>1966</v>
      </c>
      <c r="R481" s="36">
        <f t="shared" si="193"/>
        <v>2302</v>
      </c>
      <c r="S481" s="36">
        <f t="shared" si="193"/>
        <v>2829</v>
      </c>
      <c r="T481" s="36">
        <f t="shared" si="193"/>
        <v>2623.5</v>
      </c>
      <c r="U481" s="36">
        <f t="shared" si="193"/>
        <v>2190</v>
      </c>
      <c r="V481" s="36">
        <f t="shared" si="193"/>
        <v>2499</v>
      </c>
      <c r="W481" s="36">
        <f t="shared" si="193"/>
        <v>2571</v>
      </c>
      <c r="X481" s="36">
        <f t="shared" si="193"/>
        <v>1823</v>
      </c>
      <c r="Y481" s="36">
        <f t="shared" si="193"/>
        <v>2213</v>
      </c>
      <c r="Z481" s="36">
        <f t="shared" si="193"/>
        <v>2055</v>
      </c>
      <c r="AA481" s="36">
        <f t="shared" si="193"/>
        <v>1778.5</v>
      </c>
      <c r="AB481" s="36">
        <f t="shared" si="193"/>
        <v>1079.06</v>
      </c>
      <c r="AC481" s="51"/>
      <c r="AD481" s="51"/>
      <c r="AE481" s="56"/>
      <c r="AF481" s="51"/>
    </row>
    <row r="482" spans="1:32" x14ac:dyDescent="0.25">
      <c r="A482" s="2" t="s">
        <v>28</v>
      </c>
      <c r="B482" s="24" t="str">
        <f>VLOOKUP(Prod_Area_data[[#This Row],[or_product]],Ref_products[],2,FALSE)</f>
        <v>Total protein crops</v>
      </c>
      <c r="C482" s="24" t="str">
        <f>VLOOKUP(Prod_Area_data[[#This Row],[MS]],Ref_MS[],2,FALSE)</f>
        <v>EU-27</v>
      </c>
      <c r="D482" s="28" t="s">
        <v>31</v>
      </c>
      <c r="E482" s="28" t="s">
        <v>114</v>
      </c>
      <c r="F482" s="28" t="s">
        <v>115</v>
      </c>
      <c r="G482" s="36">
        <f t="shared" si="103"/>
        <v>1463.1999999999998</v>
      </c>
      <c r="H482" s="36">
        <f>H2+H32+H62</f>
        <v>1065.2099999999998</v>
      </c>
      <c r="I482" s="36">
        <f t="shared" ref="I482:AC482" si="194">I2+I32+I62</f>
        <v>1083.9699999999998</v>
      </c>
      <c r="J482" s="36">
        <f t="shared" si="194"/>
        <v>1065.96</v>
      </c>
      <c r="K482" s="36">
        <f t="shared" si="194"/>
        <v>1144.97</v>
      </c>
      <c r="L482" s="36">
        <f t="shared" si="194"/>
        <v>1178.8199999999997</v>
      </c>
      <c r="M482" s="36">
        <f t="shared" si="194"/>
        <v>1181.1699999999996</v>
      </c>
      <c r="N482" s="36">
        <f t="shared" si="194"/>
        <v>1020.888</v>
      </c>
      <c r="O482" s="36">
        <f t="shared" si="194"/>
        <v>840.70700000000022</v>
      </c>
      <c r="P482" s="36">
        <f t="shared" si="194"/>
        <v>666.61</v>
      </c>
      <c r="Q482" s="36">
        <f t="shared" si="194"/>
        <v>796.28999999999985</v>
      </c>
      <c r="R482" s="36">
        <f t="shared" si="194"/>
        <v>1134.94</v>
      </c>
      <c r="S482" s="36">
        <f t="shared" si="194"/>
        <v>1016.3499999999997</v>
      </c>
      <c r="T482" s="36">
        <f t="shared" si="194"/>
        <v>832.6400000000001</v>
      </c>
      <c r="U482" s="36">
        <f t="shared" si="194"/>
        <v>770.09999999999991</v>
      </c>
      <c r="V482" s="36">
        <f t="shared" si="194"/>
        <v>905.33999999999992</v>
      </c>
      <c r="W482" s="36">
        <f t="shared" si="194"/>
        <v>1412.8400000000001</v>
      </c>
      <c r="X482" s="36">
        <f t="shared" si="194"/>
        <v>1518.3200000000002</v>
      </c>
      <c r="Y482" s="36">
        <f t="shared" si="194"/>
        <v>1646.9199999999998</v>
      </c>
      <c r="Z482" s="36">
        <f t="shared" si="194"/>
        <v>1448.83</v>
      </c>
      <c r="AA482" s="36">
        <f t="shared" si="194"/>
        <v>1368.22</v>
      </c>
      <c r="AB482" s="36">
        <f t="shared" si="194"/>
        <v>1462.84</v>
      </c>
      <c r="AC482" s="36">
        <f t="shared" si="194"/>
        <v>1455.5199999999998</v>
      </c>
      <c r="AD482" s="36">
        <f t="shared" ref="AD482:AE482" si="195">AD2+AD32+AD62</f>
        <v>1471.24</v>
      </c>
      <c r="AE482" s="56">
        <f t="shared" si="195"/>
        <v>1665.26</v>
      </c>
      <c r="AF482" s="51">
        <f t="shared" ref="AF482" si="196">AF2+AF32+AF62</f>
        <v>1655.5713333333335</v>
      </c>
    </row>
    <row r="483" spans="1:32" x14ac:dyDescent="0.25">
      <c r="A483" s="2" t="s">
        <v>28</v>
      </c>
      <c r="B483" s="24" t="str">
        <f>VLOOKUP(Prod_Area_data[[#This Row],[or_product]],Ref_products[],2,FALSE)</f>
        <v>Total protein crops</v>
      </c>
      <c r="C483" s="24" t="str">
        <f>VLOOKUP(Prod_Area_data[[#This Row],[MS]],Ref_MS[],2,FALSE)</f>
        <v>EU-28</v>
      </c>
      <c r="D483" s="28" t="s">
        <v>31</v>
      </c>
      <c r="E483" s="28" t="s">
        <v>34</v>
      </c>
      <c r="F483" s="28" t="s">
        <v>35</v>
      </c>
      <c r="G483" s="36"/>
      <c r="H483" s="36">
        <f>H3+H33+H63</f>
        <v>1273.1099999999999</v>
      </c>
      <c r="I483" s="36">
        <f t="shared" ref="I483:AA483" si="197">I3+I33+I63</f>
        <v>1359.87</v>
      </c>
      <c r="J483" s="36">
        <f t="shared" si="197"/>
        <v>1314.9599999999998</v>
      </c>
      <c r="K483" s="36">
        <f t="shared" si="197"/>
        <v>1380.0700000000002</v>
      </c>
      <c r="L483" s="36">
        <f t="shared" si="197"/>
        <v>1418.9199999999996</v>
      </c>
      <c r="M483" s="36">
        <f t="shared" si="197"/>
        <v>1418.87</v>
      </c>
      <c r="N483" s="36">
        <f t="shared" si="197"/>
        <v>1251.0879999999997</v>
      </c>
      <c r="O483" s="36">
        <f t="shared" si="197"/>
        <v>1001.7070000000002</v>
      </c>
      <c r="P483" s="36">
        <f t="shared" si="197"/>
        <v>815.01</v>
      </c>
      <c r="Q483" s="36">
        <f t="shared" si="197"/>
        <v>1024.29</v>
      </c>
      <c r="R483" s="36">
        <f t="shared" si="197"/>
        <v>1344.94</v>
      </c>
      <c r="S483" s="36">
        <f t="shared" si="197"/>
        <v>1171.3499999999997</v>
      </c>
      <c r="T483" s="36">
        <f t="shared" si="197"/>
        <v>952.64000000000021</v>
      </c>
      <c r="U483" s="36">
        <f t="shared" si="197"/>
        <v>917.09999999999991</v>
      </c>
      <c r="V483" s="36">
        <f t="shared" si="197"/>
        <v>1044.3399999999997</v>
      </c>
      <c r="W483" s="36">
        <f t="shared" si="197"/>
        <v>1626.8400000000001</v>
      </c>
      <c r="X483" s="36">
        <f t="shared" si="197"/>
        <v>1746.3200000000002</v>
      </c>
      <c r="Y483" s="36">
        <f t="shared" si="197"/>
        <v>1879.9199999999998</v>
      </c>
      <c r="Z483" s="36">
        <f t="shared" si="197"/>
        <v>1641.5299999999997</v>
      </c>
      <c r="AA483" s="36">
        <f t="shared" si="197"/>
        <v>1546.16</v>
      </c>
      <c r="AB483" s="36"/>
      <c r="AC483" s="51"/>
      <c r="AD483" s="51"/>
      <c r="AE483" s="56"/>
      <c r="AF483" s="51"/>
    </row>
    <row r="484" spans="1:32" x14ac:dyDescent="0.25">
      <c r="A484" s="2" t="s">
        <v>28</v>
      </c>
      <c r="B484" s="24" t="str">
        <f>VLOOKUP(Prod_Area_data[[#This Row],[or_product]],Ref_products[],2,FALSE)</f>
        <v>Total protein crops</v>
      </c>
      <c r="C484" s="24" t="str">
        <f>VLOOKUP(Prod_Area_data[[#This Row],[MS]],Ref_MS[],2,FALSE)</f>
        <v>Belgium</v>
      </c>
      <c r="D484" s="28" t="s">
        <v>31</v>
      </c>
      <c r="E484" s="28" t="s">
        <v>0</v>
      </c>
      <c r="F484" s="28" t="s">
        <v>36</v>
      </c>
      <c r="G484" s="36">
        <f t="shared" si="103"/>
        <v>1.87</v>
      </c>
      <c r="H484" s="36">
        <f t="shared" ref="H484:AC484" si="198">H4+H34+H64</f>
        <v>1.7</v>
      </c>
      <c r="I484" s="36">
        <f t="shared" si="198"/>
        <v>1.9</v>
      </c>
      <c r="J484" s="36">
        <f t="shared" si="198"/>
        <v>1.6</v>
      </c>
      <c r="K484" s="36">
        <f t="shared" si="198"/>
        <v>2.1</v>
      </c>
      <c r="L484" s="36">
        <f t="shared" si="198"/>
        <v>2.1</v>
      </c>
      <c r="M484" s="36">
        <f t="shared" si="198"/>
        <v>2</v>
      </c>
      <c r="N484" s="36">
        <f t="shared" si="198"/>
        <v>1.6</v>
      </c>
      <c r="O484" s="36">
        <f t="shared" si="198"/>
        <v>1.3</v>
      </c>
      <c r="P484" s="36">
        <f t="shared" si="198"/>
        <v>1.1000000000000001</v>
      </c>
      <c r="Q484" s="36">
        <f t="shared" si="198"/>
        <v>1.3</v>
      </c>
      <c r="R484" s="36">
        <f t="shared" si="198"/>
        <v>1.7000000000000002</v>
      </c>
      <c r="S484" s="36">
        <f t="shared" si="198"/>
        <v>1.43</v>
      </c>
      <c r="T484" s="36">
        <f t="shared" si="198"/>
        <v>0.9</v>
      </c>
      <c r="U484" s="36">
        <f t="shared" si="198"/>
        <v>0.85</v>
      </c>
      <c r="V484" s="36">
        <f t="shared" si="198"/>
        <v>1.17</v>
      </c>
      <c r="W484" s="36">
        <f t="shared" si="198"/>
        <v>1.75</v>
      </c>
      <c r="X484" s="36">
        <f t="shared" si="198"/>
        <v>1.63</v>
      </c>
      <c r="Y484" s="36">
        <f t="shared" si="198"/>
        <v>1.6099999999999999</v>
      </c>
      <c r="Z484" s="36">
        <f t="shared" si="198"/>
        <v>1.77</v>
      </c>
      <c r="AA484" s="36">
        <f t="shared" si="198"/>
        <v>1.7999999999999998</v>
      </c>
      <c r="AB484" s="36">
        <f t="shared" si="198"/>
        <v>1.9</v>
      </c>
      <c r="AC484" s="36">
        <f t="shared" si="198"/>
        <v>1.94</v>
      </c>
      <c r="AD484" s="36">
        <f t="shared" ref="AD484:AE484" si="199">AD4+AD34+AD64</f>
        <v>1.91</v>
      </c>
      <c r="AE484" s="56">
        <f t="shared" si="199"/>
        <v>1.7</v>
      </c>
      <c r="AF484" s="51">
        <f t="shared" ref="AF484" si="200">AF4+AF34+AF64</f>
        <v>1.9959999999999951</v>
      </c>
    </row>
    <row r="485" spans="1:32" x14ac:dyDescent="0.25">
      <c r="A485" s="2" t="s">
        <v>28</v>
      </c>
      <c r="B485" s="24" t="str">
        <f>VLOOKUP(Prod_Area_data[[#This Row],[or_product]],Ref_products[],2,FALSE)</f>
        <v>Total protein crops</v>
      </c>
      <c r="C485" s="24" t="str">
        <f>VLOOKUP(Prod_Area_data[[#This Row],[MS]],Ref_MS[],2,FALSE)</f>
        <v>Bulgaria</v>
      </c>
      <c r="D485" s="28" t="s">
        <v>31</v>
      </c>
      <c r="E485" s="28" t="s">
        <v>1</v>
      </c>
      <c r="F485" s="28" t="s">
        <v>37</v>
      </c>
      <c r="G485" s="36">
        <f t="shared" si="103"/>
        <v>13.250000000000002</v>
      </c>
      <c r="H485" s="36">
        <f t="shared" ref="H485:AC485" si="201">H5+H35+H65</f>
        <v>4.2</v>
      </c>
      <c r="I485" s="36">
        <f t="shared" si="201"/>
        <v>4.0999999999999996</v>
      </c>
      <c r="J485" s="36">
        <f t="shared" si="201"/>
        <v>4.0999999999999996</v>
      </c>
      <c r="K485" s="36">
        <f t="shared" si="201"/>
        <v>2.4</v>
      </c>
      <c r="L485" s="36">
        <f t="shared" si="201"/>
        <v>1.9000000000000001</v>
      </c>
      <c r="M485" s="36">
        <f t="shared" si="201"/>
        <v>1.4</v>
      </c>
      <c r="N485" s="36">
        <f t="shared" si="201"/>
        <v>1.4</v>
      </c>
      <c r="O485" s="36">
        <f t="shared" si="201"/>
        <v>2.2000000000000002</v>
      </c>
      <c r="P485" s="36">
        <f t="shared" si="201"/>
        <v>2</v>
      </c>
      <c r="Q485" s="36">
        <f t="shared" si="201"/>
        <v>2.7</v>
      </c>
      <c r="R485" s="36">
        <f t="shared" si="201"/>
        <v>3.4099999999999997</v>
      </c>
      <c r="S485" s="36">
        <f t="shared" si="201"/>
        <v>2.1</v>
      </c>
      <c r="T485" s="36">
        <f t="shared" si="201"/>
        <v>2.8</v>
      </c>
      <c r="U485" s="36">
        <f t="shared" si="201"/>
        <v>2.27</v>
      </c>
      <c r="V485" s="36">
        <f t="shared" si="201"/>
        <v>1.76</v>
      </c>
      <c r="W485" s="36">
        <f t="shared" si="201"/>
        <v>13.12</v>
      </c>
      <c r="X485" s="36">
        <f t="shared" si="201"/>
        <v>21.189999999999998</v>
      </c>
      <c r="Y485" s="36">
        <f t="shared" si="201"/>
        <v>49.42</v>
      </c>
      <c r="Z485" s="36">
        <f t="shared" si="201"/>
        <v>32.92</v>
      </c>
      <c r="AA485" s="36">
        <f t="shared" si="201"/>
        <v>17.45</v>
      </c>
      <c r="AB485" s="36">
        <f t="shared" si="201"/>
        <v>14.32</v>
      </c>
      <c r="AC485" s="36">
        <f t="shared" si="201"/>
        <v>15.43</v>
      </c>
      <c r="AD485" s="36">
        <f t="shared" ref="AD485:AE485" si="202">AD5+AD35+AD65</f>
        <v>9.76</v>
      </c>
      <c r="AE485" s="56">
        <f t="shared" si="202"/>
        <v>10</v>
      </c>
      <c r="AF485" s="51">
        <f t="shared" ref="AF485" si="203">AF5+AF35+AF65</f>
        <v>15.742666666666764</v>
      </c>
    </row>
    <row r="486" spans="1:32" x14ac:dyDescent="0.25">
      <c r="A486" s="2" t="s">
        <v>28</v>
      </c>
      <c r="B486" s="24" t="str">
        <f>VLOOKUP(Prod_Area_data[[#This Row],[or_product]],Ref_products[],2,FALSE)</f>
        <v>Total protein crops</v>
      </c>
      <c r="C486" s="24" t="str">
        <f>VLOOKUP(Prod_Area_data[[#This Row],[MS]],Ref_MS[],2,FALSE)</f>
        <v>Czechia</v>
      </c>
      <c r="D486" s="28" t="s">
        <v>31</v>
      </c>
      <c r="E486" s="28" t="s">
        <v>2</v>
      </c>
      <c r="F486" s="28" t="s">
        <v>38</v>
      </c>
      <c r="G486" s="36">
        <f t="shared" si="103"/>
        <v>40.336666666666666</v>
      </c>
      <c r="H486" s="36">
        <f t="shared" ref="H486:AC486" si="204">H6+H36+H66</f>
        <v>33.799999999999997</v>
      </c>
      <c r="I486" s="36">
        <f t="shared" si="204"/>
        <v>32.14</v>
      </c>
      <c r="J486" s="36">
        <f t="shared" si="204"/>
        <v>27.97</v>
      </c>
      <c r="K486" s="36">
        <f t="shared" si="204"/>
        <v>24.09</v>
      </c>
      <c r="L486" s="36">
        <f t="shared" si="204"/>
        <v>21.49</v>
      </c>
      <c r="M486" s="36">
        <f t="shared" si="204"/>
        <v>29.12</v>
      </c>
      <c r="N486" s="36">
        <f t="shared" si="204"/>
        <v>29.48</v>
      </c>
      <c r="O486" s="36">
        <f t="shared" si="204"/>
        <v>24.299999999999997</v>
      </c>
      <c r="P486" s="36">
        <f t="shared" si="204"/>
        <v>18.299999999999997</v>
      </c>
      <c r="Q486" s="36">
        <f t="shared" si="204"/>
        <v>23.03</v>
      </c>
      <c r="R486" s="36">
        <f t="shared" si="204"/>
        <v>26.490000000000002</v>
      </c>
      <c r="S486" s="36">
        <f t="shared" si="204"/>
        <v>18.740000000000002</v>
      </c>
      <c r="T486" s="36">
        <f t="shared" si="204"/>
        <v>16.48</v>
      </c>
      <c r="U486" s="36">
        <f t="shared" si="204"/>
        <v>14.3</v>
      </c>
      <c r="V486" s="36">
        <f t="shared" si="204"/>
        <v>16.559999999999999</v>
      </c>
      <c r="W486" s="36">
        <f t="shared" si="204"/>
        <v>26.43</v>
      </c>
      <c r="X486" s="36">
        <f t="shared" si="204"/>
        <v>29.57</v>
      </c>
      <c r="Y486" s="36">
        <f t="shared" si="204"/>
        <v>39.33</v>
      </c>
      <c r="Z486" s="36">
        <f t="shared" si="204"/>
        <v>33</v>
      </c>
      <c r="AA486" s="36">
        <f t="shared" si="204"/>
        <v>31.790000000000003</v>
      </c>
      <c r="AB486" s="36">
        <f t="shared" si="204"/>
        <v>35.349999999999994</v>
      </c>
      <c r="AC486" s="36">
        <f t="shared" si="204"/>
        <v>41.61</v>
      </c>
      <c r="AD486" s="36">
        <f t="shared" ref="AD486:AE486" si="205">AD6+AD36+AD66</f>
        <v>44.050000000000004</v>
      </c>
      <c r="AE486" s="56">
        <f t="shared" si="205"/>
        <v>50.470000000000006</v>
      </c>
      <c r="AF486" s="51">
        <f t="shared" ref="AF486" si="206">AF6+AF36+AF66</f>
        <v>50.668666666667662</v>
      </c>
    </row>
    <row r="487" spans="1:32" x14ac:dyDescent="0.25">
      <c r="A487" s="2" t="s">
        <v>28</v>
      </c>
      <c r="B487" s="24" t="str">
        <f>VLOOKUP(Prod_Area_data[[#This Row],[or_product]],Ref_products[],2,FALSE)</f>
        <v>Total protein crops</v>
      </c>
      <c r="C487" s="24" t="str">
        <f>VLOOKUP(Prod_Area_data[[#This Row],[MS]],Ref_MS[],2,FALSE)</f>
        <v>Denmark</v>
      </c>
      <c r="D487" s="28" t="s">
        <v>31</v>
      </c>
      <c r="E487" s="28" t="s">
        <v>3</v>
      </c>
      <c r="F487" s="28" t="s">
        <v>39</v>
      </c>
      <c r="G487" s="36">
        <f t="shared" si="103"/>
        <v>32.633333333333333</v>
      </c>
      <c r="H487" s="36">
        <f t="shared" ref="H487:AC487" si="207">H7+H37+H67</f>
        <v>35.6</v>
      </c>
      <c r="I487" s="36">
        <f t="shared" si="207"/>
        <v>32.1</v>
      </c>
      <c r="J487" s="36">
        <f t="shared" si="207"/>
        <v>40.4</v>
      </c>
      <c r="K487" s="36">
        <f t="shared" si="207"/>
        <v>31.4</v>
      </c>
      <c r="L487" s="36">
        <f t="shared" si="207"/>
        <v>26.7</v>
      </c>
      <c r="M487" s="36">
        <f t="shared" si="207"/>
        <v>16.3</v>
      </c>
      <c r="N487" s="36">
        <f t="shared" si="207"/>
        <v>10.5</v>
      </c>
      <c r="O487" s="36">
        <f t="shared" si="207"/>
        <v>5.8</v>
      </c>
      <c r="P487" s="36">
        <f t="shared" si="207"/>
        <v>4.4000000000000004</v>
      </c>
      <c r="Q487" s="36">
        <f t="shared" si="207"/>
        <v>6.8</v>
      </c>
      <c r="R487" s="36">
        <f t="shared" si="207"/>
        <v>11.099999999999998</v>
      </c>
      <c r="S487" s="36">
        <f t="shared" si="207"/>
        <v>8.3000000000000007</v>
      </c>
      <c r="T487" s="36">
        <f t="shared" si="207"/>
        <v>7.3000000000000007</v>
      </c>
      <c r="U487" s="36">
        <f t="shared" si="207"/>
        <v>7.1999999999999993</v>
      </c>
      <c r="V487" s="36">
        <f t="shared" si="207"/>
        <v>8.4</v>
      </c>
      <c r="W487" s="36">
        <f t="shared" si="207"/>
        <v>12</v>
      </c>
      <c r="X487" s="36">
        <f t="shared" si="207"/>
        <v>15.7</v>
      </c>
      <c r="Y487" s="36">
        <f t="shared" si="207"/>
        <v>20.6</v>
      </c>
      <c r="Z487" s="36">
        <f t="shared" si="207"/>
        <v>32</v>
      </c>
      <c r="AA487" s="36">
        <f t="shared" si="207"/>
        <v>22.2</v>
      </c>
      <c r="AB487" s="36">
        <f t="shared" si="207"/>
        <v>26.6</v>
      </c>
      <c r="AC487" s="36">
        <f t="shared" si="207"/>
        <v>32.400000000000006</v>
      </c>
      <c r="AD487" s="36">
        <f t="shared" ref="AD487:AE487" si="208">AD7+AD37+AD67</f>
        <v>38.9</v>
      </c>
      <c r="AE487" s="56">
        <f t="shared" si="208"/>
        <v>42.4</v>
      </c>
      <c r="AF487" s="51">
        <f t="shared" ref="AF487" si="209">AF7+AF37+AF67</f>
        <v>44.653333333333649</v>
      </c>
    </row>
    <row r="488" spans="1:32" x14ac:dyDescent="0.25">
      <c r="A488" s="2" t="s">
        <v>28</v>
      </c>
      <c r="B488" s="24" t="str">
        <f>VLOOKUP(Prod_Area_data[[#This Row],[or_product]],Ref_products[],2,FALSE)</f>
        <v>Total protein crops</v>
      </c>
      <c r="C488" s="24" t="str">
        <f>VLOOKUP(Prod_Area_data[[#This Row],[MS]],Ref_MS[],2,FALSE)</f>
        <v>Germany</v>
      </c>
      <c r="D488" s="28" t="s">
        <v>31</v>
      </c>
      <c r="E488" s="28" t="s">
        <v>4</v>
      </c>
      <c r="F488" s="28" t="s">
        <v>40</v>
      </c>
      <c r="G488" s="36">
        <f t="shared" si="103"/>
        <v>183.53333333333339</v>
      </c>
      <c r="H488" s="36">
        <f t="shared" ref="H488:AC488" si="210">H8+H38+H68</f>
        <v>159</v>
      </c>
      <c r="I488" s="36">
        <f t="shared" si="210"/>
        <v>184.2</v>
      </c>
      <c r="J488" s="36">
        <f t="shared" si="210"/>
        <v>166.9</v>
      </c>
      <c r="K488" s="36">
        <f t="shared" si="210"/>
        <v>201.5</v>
      </c>
      <c r="L488" s="36">
        <f t="shared" si="210"/>
        <v>172.8</v>
      </c>
      <c r="M488" s="36">
        <f t="shared" si="210"/>
        <v>164.6</v>
      </c>
      <c r="N488" s="36">
        <f t="shared" si="210"/>
        <v>139.89999999999998</v>
      </c>
      <c r="O488" s="36">
        <f t="shared" si="210"/>
        <v>105.10000000000001</v>
      </c>
      <c r="P488" s="36">
        <f t="shared" si="210"/>
        <v>79</v>
      </c>
      <c r="Q488" s="36">
        <f t="shared" si="210"/>
        <v>79.699999999999989</v>
      </c>
      <c r="R488" s="36">
        <f t="shared" si="210"/>
        <v>97.53</v>
      </c>
      <c r="S488" s="36">
        <f t="shared" si="210"/>
        <v>94.6</v>
      </c>
      <c r="T488" s="36">
        <f t="shared" si="210"/>
        <v>78.5</v>
      </c>
      <c r="U488" s="36">
        <f t="shared" si="210"/>
        <v>71.8</v>
      </c>
      <c r="V488" s="36">
        <f t="shared" si="210"/>
        <v>83.6</v>
      </c>
      <c r="W488" s="36">
        <f t="shared" si="210"/>
        <v>146.29999999999998</v>
      </c>
      <c r="X488" s="36">
        <f t="shared" si="210"/>
        <v>154.9</v>
      </c>
      <c r="Y488" s="36">
        <f t="shared" si="210"/>
        <v>160.9</v>
      </c>
      <c r="Z488" s="36">
        <f t="shared" si="210"/>
        <v>149.4</v>
      </c>
      <c r="AA488" s="36">
        <f t="shared" si="210"/>
        <v>144.80000000000001</v>
      </c>
      <c r="AB488" s="36">
        <f t="shared" si="210"/>
        <v>163.60000000000002</v>
      </c>
      <c r="AC488" s="36">
        <f t="shared" si="210"/>
        <v>184.3</v>
      </c>
      <c r="AD488" s="36">
        <f t="shared" ref="AD488:AE488" si="211">AD8+AD38+AD68</f>
        <v>209.7</v>
      </c>
      <c r="AE488" s="56">
        <f t="shared" si="211"/>
        <v>202.7</v>
      </c>
      <c r="AF488" s="51">
        <f t="shared" ref="AF488" si="212">AF8+AF38+AF68</f>
        <v>215.55999999999966</v>
      </c>
    </row>
    <row r="489" spans="1:32" x14ac:dyDescent="0.25">
      <c r="A489" s="2" t="s">
        <v>28</v>
      </c>
      <c r="B489" s="24" t="str">
        <f>VLOOKUP(Prod_Area_data[[#This Row],[or_product]],Ref_products[],2,FALSE)</f>
        <v>Total protein crops</v>
      </c>
      <c r="C489" s="24" t="str">
        <f>VLOOKUP(Prod_Area_data[[#This Row],[MS]],Ref_MS[],2,FALSE)</f>
        <v>Estonia</v>
      </c>
      <c r="D489" s="28" t="s">
        <v>31</v>
      </c>
      <c r="E489" s="28" t="s">
        <v>5</v>
      </c>
      <c r="F489" s="28" t="s">
        <v>41</v>
      </c>
      <c r="G489" s="36">
        <f t="shared" si="103"/>
        <v>49.03</v>
      </c>
      <c r="H489" s="36">
        <f t="shared" ref="H489:AC489" si="213">H9+H39+H69</f>
        <v>3.9000000000000004</v>
      </c>
      <c r="I489" s="36">
        <f t="shared" si="213"/>
        <v>3.4</v>
      </c>
      <c r="J489" s="36">
        <f t="shared" si="213"/>
        <v>2.4000000000000004</v>
      </c>
      <c r="K489" s="36">
        <f t="shared" si="213"/>
        <v>4.2</v>
      </c>
      <c r="L489" s="36">
        <f t="shared" si="213"/>
        <v>4.3</v>
      </c>
      <c r="M489" s="36">
        <f t="shared" si="213"/>
        <v>4.3999999999999995</v>
      </c>
      <c r="N489" s="36">
        <f t="shared" si="213"/>
        <v>4.5999999999999996</v>
      </c>
      <c r="O489" s="36">
        <f t="shared" si="213"/>
        <v>5.6999999999999993</v>
      </c>
      <c r="P489" s="36">
        <f t="shared" si="213"/>
        <v>4.8</v>
      </c>
      <c r="Q489" s="36">
        <f t="shared" si="213"/>
        <v>4.8999999999999995</v>
      </c>
      <c r="R489" s="36">
        <f t="shared" si="213"/>
        <v>7.3000000000000007</v>
      </c>
      <c r="S489" s="36">
        <f t="shared" si="213"/>
        <v>17</v>
      </c>
      <c r="T489" s="36">
        <f t="shared" si="213"/>
        <v>11</v>
      </c>
      <c r="U489" s="36">
        <f t="shared" si="213"/>
        <v>13.6</v>
      </c>
      <c r="V489" s="36">
        <f t="shared" si="213"/>
        <v>19.100000000000001</v>
      </c>
      <c r="W489" s="36">
        <f t="shared" si="213"/>
        <v>31.3</v>
      </c>
      <c r="X489" s="36">
        <f t="shared" si="213"/>
        <v>55.4</v>
      </c>
      <c r="Y489" s="36">
        <f t="shared" si="213"/>
        <v>65.510000000000005</v>
      </c>
      <c r="Z489" s="36">
        <f t="shared" si="213"/>
        <v>46.76</v>
      </c>
      <c r="AA489" s="36">
        <f t="shared" si="213"/>
        <v>42.9</v>
      </c>
      <c r="AB489" s="36">
        <f t="shared" si="213"/>
        <v>49.47</v>
      </c>
      <c r="AC489" s="36">
        <f t="shared" si="213"/>
        <v>48.93</v>
      </c>
      <c r="AD489" s="36">
        <f t="shared" ref="AD489:AE489" si="214">AD9+AD39+AD69</f>
        <v>48.69</v>
      </c>
      <c r="AE489" s="56">
        <f t="shared" si="214"/>
        <v>53.2</v>
      </c>
      <c r="AF489" s="51">
        <f t="shared" ref="AF489" si="215">AF9+AF39+AF69</f>
        <v>57.602666666666494</v>
      </c>
    </row>
    <row r="490" spans="1:32" x14ac:dyDescent="0.25">
      <c r="A490" s="2" t="s">
        <v>28</v>
      </c>
      <c r="B490" s="24" t="str">
        <f>VLOOKUP(Prod_Area_data[[#This Row],[or_product]],Ref_products[],2,FALSE)</f>
        <v>Total protein crops</v>
      </c>
      <c r="C490" s="24" t="str">
        <f>VLOOKUP(Prod_Area_data[[#This Row],[MS]],Ref_MS[],2,FALSE)</f>
        <v>Ireland</v>
      </c>
      <c r="D490" s="28" t="s">
        <v>31</v>
      </c>
      <c r="E490" s="28" t="s">
        <v>6</v>
      </c>
      <c r="F490" s="28" t="s">
        <v>42</v>
      </c>
      <c r="G490" s="36">
        <f t="shared" si="103"/>
        <v>11.44</v>
      </c>
      <c r="H490" s="36">
        <f t="shared" ref="H490:AC490" si="216">H10+H40+H70</f>
        <v>0</v>
      </c>
      <c r="I490" s="36">
        <f t="shared" si="216"/>
        <v>0</v>
      </c>
      <c r="J490" s="36">
        <f t="shared" si="216"/>
        <v>0</v>
      </c>
      <c r="K490" s="36">
        <f t="shared" si="216"/>
        <v>0</v>
      </c>
      <c r="L490" s="36">
        <f t="shared" si="216"/>
        <v>0</v>
      </c>
      <c r="M490" s="36">
        <f t="shared" si="216"/>
        <v>0</v>
      </c>
      <c r="N490" s="36">
        <f t="shared" si="216"/>
        <v>0</v>
      </c>
      <c r="O490" s="36">
        <f t="shared" si="216"/>
        <v>0</v>
      </c>
      <c r="P490" s="36">
        <f t="shared" si="216"/>
        <v>2.4700000000000002</v>
      </c>
      <c r="Q490" s="36">
        <f t="shared" si="216"/>
        <v>4.1899999999999995</v>
      </c>
      <c r="R490" s="36">
        <f t="shared" si="216"/>
        <v>4.55</v>
      </c>
      <c r="S490" s="36">
        <f t="shared" si="216"/>
        <v>2.89</v>
      </c>
      <c r="T490" s="36">
        <f t="shared" si="216"/>
        <v>4.09</v>
      </c>
      <c r="U490" s="36">
        <f t="shared" si="216"/>
        <v>4.49</v>
      </c>
      <c r="V490" s="36">
        <f t="shared" si="216"/>
        <v>3.54</v>
      </c>
      <c r="W490" s="36">
        <f t="shared" si="216"/>
        <v>10.66</v>
      </c>
      <c r="X490" s="36">
        <f t="shared" si="216"/>
        <v>12.49</v>
      </c>
      <c r="Y490" s="36">
        <f t="shared" si="216"/>
        <v>13.72</v>
      </c>
      <c r="Z490" s="36">
        <f t="shared" si="216"/>
        <v>8.5</v>
      </c>
      <c r="AA490" s="36">
        <f t="shared" si="216"/>
        <v>8.1300000000000008</v>
      </c>
      <c r="AB490" s="36">
        <f t="shared" si="216"/>
        <v>13.75</v>
      </c>
      <c r="AC490" s="36">
        <f t="shared" si="216"/>
        <v>9.74</v>
      </c>
      <c r="AD490" s="36">
        <f t="shared" ref="AD490:AE490" si="217">AD10+AD40+AD70</f>
        <v>10.829999999999998</v>
      </c>
      <c r="AE490" s="56">
        <f t="shared" si="217"/>
        <v>16.37</v>
      </c>
      <c r="AF490" s="51">
        <f t="shared" ref="AF490" si="218">AF10+AF40+AF70</f>
        <v>14.194000000000059</v>
      </c>
    </row>
    <row r="491" spans="1:32" x14ac:dyDescent="0.25">
      <c r="A491" s="2" t="s">
        <v>28</v>
      </c>
      <c r="B491" s="24" t="str">
        <f>VLOOKUP(Prod_Area_data[[#This Row],[or_product]],Ref_products[],2,FALSE)</f>
        <v>Total protein crops</v>
      </c>
      <c r="C491" s="24" t="str">
        <f>VLOOKUP(Prod_Area_data[[#This Row],[MS]],Ref_MS[],2,FALSE)</f>
        <v>Greece</v>
      </c>
      <c r="D491" s="28" t="s">
        <v>31</v>
      </c>
      <c r="E491" s="28" t="s">
        <v>120</v>
      </c>
      <c r="F491" s="28" t="s">
        <v>121</v>
      </c>
      <c r="G491" s="36">
        <f t="shared" si="103"/>
        <v>33.58</v>
      </c>
      <c r="H491" s="36">
        <f t="shared" ref="H491:AC491" si="219">H11+H41+H71</f>
        <v>5.59</v>
      </c>
      <c r="I491" s="36">
        <f t="shared" si="219"/>
        <v>6.43</v>
      </c>
      <c r="J491" s="36">
        <f t="shared" si="219"/>
        <v>5.4499999999999993</v>
      </c>
      <c r="K491" s="36">
        <f t="shared" si="219"/>
        <v>5.6599999999999993</v>
      </c>
      <c r="L491" s="36">
        <f t="shared" si="219"/>
        <v>5.3599999999999994</v>
      </c>
      <c r="M491" s="36">
        <f t="shared" si="219"/>
        <v>6.67</v>
      </c>
      <c r="N491" s="36">
        <f t="shared" si="219"/>
        <v>6.18</v>
      </c>
      <c r="O491" s="36">
        <f t="shared" si="219"/>
        <v>5.43</v>
      </c>
      <c r="P491" s="36">
        <f t="shared" si="219"/>
        <v>5.26</v>
      </c>
      <c r="Q491" s="36">
        <f t="shared" si="219"/>
        <v>5.21</v>
      </c>
      <c r="R491" s="36">
        <f t="shared" si="219"/>
        <v>6.25</v>
      </c>
      <c r="S491" s="36">
        <f t="shared" si="219"/>
        <v>5.38</v>
      </c>
      <c r="T491" s="36">
        <f t="shared" si="219"/>
        <v>5.9799999999999995</v>
      </c>
      <c r="U491" s="36">
        <f t="shared" si="219"/>
        <v>7.27</v>
      </c>
      <c r="V491" s="36">
        <f t="shared" si="219"/>
        <v>10.210000000000001</v>
      </c>
      <c r="W491" s="36">
        <f t="shared" si="219"/>
        <v>16.73</v>
      </c>
      <c r="X491" s="36">
        <f t="shared" si="219"/>
        <v>20.82</v>
      </c>
      <c r="Y491" s="36">
        <f t="shared" si="219"/>
        <v>34.44</v>
      </c>
      <c r="Z491" s="36">
        <f t="shared" si="219"/>
        <v>36.099999999999994</v>
      </c>
      <c r="AA491" s="36">
        <f t="shared" si="219"/>
        <v>31.810000000000002</v>
      </c>
      <c r="AB491" s="36">
        <f t="shared" si="219"/>
        <v>28.48</v>
      </c>
      <c r="AC491" s="36">
        <f t="shared" si="219"/>
        <v>34.03</v>
      </c>
      <c r="AD491" s="36">
        <f t="shared" ref="AD491:AE491" si="220">AD11+AD41+AD71</f>
        <v>36.15</v>
      </c>
      <c r="AE491" s="56">
        <f t="shared" si="220"/>
        <v>34.9</v>
      </c>
      <c r="AF491" s="51">
        <f t="shared" ref="AF491" si="221">AF11+AF41+AF71</f>
        <v>41.768000000000598</v>
      </c>
    </row>
    <row r="492" spans="1:32" x14ac:dyDescent="0.25">
      <c r="A492" s="2" t="s">
        <v>28</v>
      </c>
      <c r="B492" s="24" t="str">
        <f>VLOOKUP(Prod_Area_data[[#This Row],[or_product]],Ref_products[],2,FALSE)</f>
        <v>Total protein crops</v>
      </c>
      <c r="C492" s="24" t="str">
        <f>VLOOKUP(Prod_Area_data[[#This Row],[MS]],Ref_MS[],2,FALSE)</f>
        <v>Spain</v>
      </c>
      <c r="D492" s="28" t="s">
        <v>31</v>
      </c>
      <c r="E492" s="28" t="s">
        <v>7</v>
      </c>
      <c r="F492" s="28" t="s">
        <v>44</v>
      </c>
      <c r="G492" s="36">
        <f t="shared" si="103"/>
        <v>151.27666666666667</v>
      </c>
      <c r="H492" s="36">
        <f t="shared" ref="H492:AC492" si="222">H12+H42+H72</f>
        <v>66.3</v>
      </c>
      <c r="I492" s="36">
        <f t="shared" si="222"/>
        <v>76.2</v>
      </c>
      <c r="J492" s="36">
        <f t="shared" si="222"/>
        <v>134.80000000000001</v>
      </c>
      <c r="K492" s="36">
        <f t="shared" si="222"/>
        <v>163.20000000000002</v>
      </c>
      <c r="L492" s="36">
        <f t="shared" si="222"/>
        <v>202.2</v>
      </c>
      <c r="M492" s="36">
        <f t="shared" si="222"/>
        <v>213.5</v>
      </c>
      <c r="N492" s="36">
        <f t="shared" si="222"/>
        <v>195.6</v>
      </c>
      <c r="O492" s="36">
        <f t="shared" si="222"/>
        <v>175.39999999999998</v>
      </c>
      <c r="P492" s="36">
        <f t="shared" si="222"/>
        <v>128</v>
      </c>
      <c r="Q492" s="36">
        <f t="shared" si="222"/>
        <v>185.7</v>
      </c>
      <c r="R492" s="36">
        <f t="shared" si="222"/>
        <v>232.21</v>
      </c>
      <c r="S492" s="36">
        <f t="shared" si="222"/>
        <v>277.05</v>
      </c>
      <c r="T492" s="36">
        <f t="shared" si="222"/>
        <v>184.7</v>
      </c>
      <c r="U492" s="36">
        <f t="shared" si="222"/>
        <v>143.44</v>
      </c>
      <c r="V492" s="36">
        <f t="shared" si="222"/>
        <v>167.26</v>
      </c>
      <c r="W492" s="36">
        <f t="shared" si="222"/>
        <v>215.7</v>
      </c>
      <c r="X492" s="36">
        <f t="shared" si="222"/>
        <v>206.1</v>
      </c>
      <c r="Y492" s="36">
        <f t="shared" si="222"/>
        <v>214.03</v>
      </c>
      <c r="Z492" s="36">
        <f t="shared" si="222"/>
        <v>175.23</v>
      </c>
      <c r="AA492" s="36">
        <f t="shared" si="222"/>
        <v>169.92</v>
      </c>
      <c r="AB492" s="36">
        <f t="shared" si="222"/>
        <v>140.52999999999997</v>
      </c>
      <c r="AC492" s="36">
        <f t="shared" si="222"/>
        <v>139.95999999999998</v>
      </c>
      <c r="AD492" s="36">
        <f t="shared" ref="AD492:AE492" si="223">AD12+AD42+AD72</f>
        <v>143.38</v>
      </c>
      <c r="AE492" s="56">
        <f t="shared" si="223"/>
        <v>254.12000000000003</v>
      </c>
      <c r="AF492" s="51">
        <f t="shared" ref="AF492" si="224">AF12+AF42+AF72</f>
        <v>173.25599999999895</v>
      </c>
    </row>
    <row r="493" spans="1:32" x14ac:dyDescent="0.25">
      <c r="A493" s="2" t="s">
        <v>28</v>
      </c>
      <c r="B493" s="24" t="str">
        <f>VLOOKUP(Prod_Area_data[[#This Row],[or_product]],Ref_products[],2,FALSE)</f>
        <v>Total protein crops</v>
      </c>
      <c r="C493" s="24" t="str">
        <f>VLOOKUP(Prod_Area_data[[#This Row],[MS]],Ref_MS[],2,FALSE)</f>
        <v>France</v>
      </c>
      <c r="D493" s="28" t="s">
        <v>31</v>
      </c>
      <c r="E493" s="28" t="s">
        <v>8</v>
      </c>
      <c r="F493" s="28" t="s">
        <v>9</v>
      </c>
      <c r="G493" s="36">
        <f t="shared" si="103"/>
        <v>252.9466666666666</v>
      </c>
      <c r="H493" s="36">
        <f t="shared" ref="H493:AC493" si="225">H13+H43+H73</f>
        <v>466.6</v>
      </c>
      <c r="I493" s="36">
        <f t="shared" si="225"/>
        <v>471.8</v>
      </c>
      <c r="J493" s="36">
        <f t="shared" si="225"/>
        <v>427</v>
      </c>
      <c r="K493" s="36">
        <f t="shared" si="225"/>
        <v>455</v>
      </c>
      <c r="L493" s="36">
        <f t="shared" si="225"/>
        <v>445.2</v>
      </c>
      <c r="M493" s="36">
        <f t="shared" si="225"/>
        <v>423.8</v>
      </c>
      <c r="N493" s="36">
        <f t="shared" si="225"/>
        <v>323.89999999999998</v>
      </c>
      <c r="O493" s="36">
        <f t="shared" si="225"/>
        <v>221</v>
      </c>
      <c r="P493" s="36">
        <f t="shared" si="225"/>
        <v>161.89999999999998</v>
      </c>
      <c r="Q493" s="36">
        <f t="shared" si="225"/>
        <v>202.79999999999998</v>
      </c>
      <c r="R493" s="36">
        <f t="shared" si="225"/>
        <v>397.13</v>
      </c>
      <c r="S493" s="36">
        <f t="shared" si="225"/>
        <v>278.38</v>
      </c>
      <c r="T493" s="36">
        <f t="shared" si="225"/>
        <v>196.99</v>
      </c>
      <c r="U493" s="36">
        <f t="shared" si="225"/>
        <v>190.54</v>
      </c>
      <c r="V493" s="36">
        <f t="shared" si="225"/>
        <v>219.6</v>
      </c>
      <c r="W493" s="36">
        <f t="shared" si="225"/>
        <v>269.55</v>
      </c>
      <c r="X493" s="36">
        <f t="shared" si="225"/>
        <v>300.09000000000003</v>
      </c>
      <c r="Y493" s="36">
        <f t="shared" si="225"/>
        <v>298.59000000000003</v>
      </c>
      <c r="Z493" s="36">
        <f t="shared" si="225"/>
        <v>227.26999999999998</v>
      </c>
      <c r="AA493" s="36">
        <f t="shared" si="225"/>
        <v>241.59</v>
      </c>
      <c r="AB493" s="36">
        <f t="shared" si="225"/>
        <v>284.96999999999997</v>
      </c>
      <c r="AC493" s="36">
        <f t="shared" si="225"/>
        <v>279.02000000000004</v>
      </c>
      <c r="AD493" s="36">
        <f t="shared" ref="AD493:AE493" si="226">AD13+AD43+AD73</f>
        <v>206.87</v>
      </c>
      <c r="AE493" s="56">
        <f t="shared" si="226"/>
        <v>238.23000000000002</v>
      </c>
      <c r="AF493" s="51">
        <f t="shared" ref="AF493" si="227">AF13+AF43+AF73</f>
        <v>243.14533333333321</v>
      </c>
    </row>
    <row r="494" spans="1:32" x14ac:dyDescent="0.25">
      <c r="A494" s="2" t="s">
        <v>28</v>
      </c>
      <c r="B494" s="24" t="str">
        <f>VLOOKUP(Prod_Area_data[[#This Row],[or_product]],Ref_products[],2,FALSE)</f>
        <v>Total protein crops</v>
      </c>
      <c r="C494" s="24" t="str">
        <f>VLOOKUP(Prod_Area_data[[#This Row],[MS]],Ref_MS[],2,FALSE)</f>
        <v>Croatia</v>
      </c>
      <c r="D494" s="28" t="s">
        <v>31</v>
      </c>
      <c r="E494" s="28" t="s">
        <v>32</v>
      </c>
      <c r="F494" s="28" t="s">
        <v>33</v>
      </c>
      <c r="G494" s="36">
        <f t="shared" si="103"/>
        <v>2.4966666666666666</v>
      </c>
      <c r="H494" s="36">
        <f t="shared" ref="H494:AC494" si="228">H14+H44+H74</f>
        <v>8.0299999999999994</v>
      </c>
      <c r="I494" s="36">
        <f t="shared" si="228"/>
        <v>7.9300000000000006</v>
      </c>
      <c r="J494" s="36">
        <f t="shared" si="228"/>
        <v>7.97</v>
      </c>
      <c r="K494" s="36">
        <f t="shared" si="228"/>
        <v>7.72</v>
      </c>
      <c r="L494" s="36">
        <f t="shared" si="228"/>
        <v>6.9499999999999993</v>
      </c>
      <c r="M494" s="36">
        <f t="shared" si="228"/>
        <v>6.9300000000000006</v>
      </c>
      <c r="N494" s="36">
        <f t="shared" si="228"/>
        <v>6.7</v>
      </c>
      <c r="O494" s="36">
        <f t="shared" si="228"/>
        <v>4.82</v>
      </c>
      <c r="P494" s="36">
        <f t="shared" si="228"/>
        <v>2.87</v>
      </c>
      <c r="Q494" s="36">
        <f t="shared" si="228"/>
        <v>2.98</v>
      </c>
      <c r="R494" s="36">
        <f t="shared" si="228"/>
        <v>2.08</v>
      </c>
      <c r="S494" s="36">
        <f t="shared" si="228"/>
        <v>2.1</v>
      </c>
      <c r="T494" s="36">
        <f t="shared" si="228"/>
        <v>1.73</v>
      </c>
      <c r="U494" s="36">
        <f t="shared" si="228"/>
        <v>1.98</v>
      </c>
      <c r="V494" s="36">
        <f t="shared" si="228"/>
        <v>2.38</v>
      </c>
      <c r="W494" s="36">
        <f t="shared" si="228"/>
        <v>2.17</v>
      </c>
      <c r="X494" s="36">
        <f t="shared" si="228"/>
        <v>3.18</v>
      </c>
      <c r="Y494" s="36">
        <f t="shared" si="228"/>
        <v>2.48</v>
      </c>
      <c r="Z494" s="36">
        <f t="shared" si="228"/>
        <v>2.46</v>
      </c>
      <c r="AA494" s="36">
        <f t="shared" si="228"/>
        <v>2.4300000000000002</v>
      </c>
      <c r="AB494" s="36">
        <f t="shared" si="228"/>
        <v>1.71</v>
      </c>
      <c r="AC494" s="36">
        <f t="shared" si="228"/>
        <v>2.06</v>
      </c>
      <c r="AD494" s="36">
        <f t="shared" ref="AD494:AE494" si="229">AD14+AD44+AD74</f>
        <v>3.05</v>
      </c>
      <c r="AE494" s="56">
        <f t="shared" si="229"/>
        <v>3</v>
      </c>
      <c r="AF494" s="51">
        <f t="shared" ref="AF494" si="230">AF14+AF44+AF74</f>
        <v>2.6186666666666696</v>
      </c>
    </row>
    <row r="495" spans="1:32" x14ac:dyDescent="0.25">
      <c r="A495" s="2" t="s">
        <v>28</v>
      </c>
      <c r="B495" s="24" t="str">
        <f>VLOOKUP(Prod_Area_data[[#This Row],[or_product]],Ref_products[],2,FALSE)</f>
        <v>Total protein crops</v>
      </c>
      <c r="C495" s="24" t="str">
        <f>VLOOKUP(Prod_Area_data[[#This Row],[MS]],Ref_MS[],2,FALSE)</f>
        <v>Italy</v>
      </c>
      <c r="D495" s="28" t="s">
        <v>31</v>
      </c>
      <c r="E495" s="28" t="s">
        <v>10</v>
      </c>
      <c r="F495" s="28" t="s">
        <v>45</v>
      </c>
      <c r="G495" s="36">
        <f t="shared" si="103"/>
        <v>80.013333333333307</v>
      </c>
      <c r="H495" s="36">
        <f t="shared" ref="H495:AC495" si="231">H15+H45+H75</f>
        <v>49.8</v>
      </c>
      <c r="I495" s="36">
        <f t="shared" si="231"/>
        <v>48.9</v>
      </c>
      <c r="J495" s="36">
        <f t="shared" si="231"/>
        <v>47</v>
      </c>
      <c r="K495" s="36">
        <f t="shared" si="231"/>
        <v>51.300000000000004</v>
      </c>
      <c r="L495" s="36">
        <f t="shared" si="231"/>
        <v>51.7</v>
      </c>
      <c r="M495" s="36">
        <f t="shared" si="231"/>
        <v>56.8</v>
      </c>
      <c r="N495" s="36">
        <f t="shared" si="231"/>
        <v>53.887999999999998</v>
      </c>
      <c r="O495" s="36">
        <f t="shared" si="231"/>
        <v>56.846999999999994</v>
      </c>
      <c r="P495" s="36">
        <f t="shared" si="231"/>
        <v>61.4</v>
      </c>
      <c r="Q495" s="36">
        <f t="shared" si="231"/>
        <v>64.2</v>
      </c>
      <c r="R495" s="36">
        <f t="shared" si="231"/>
        <v>70.8</v>
      </c>
      <c r="S495" s="36">
        <f t="shared" si="231"/>
        <v>60.680000000000007</v>
      </c>
      <c r="T495" s="36">
        <f t="shared" si="231"/>
        <v>62.15</v>
      </c>
      <c r="U495" s="36">
        <f t="shared" si="231"/>
        <v>57.36</v>
      </c>
      <c r="V495" s="36">
        <f t="shared" si="231"/>
        <v>55.949999999999996</v>
      </c>
      <c r="W495" s="36">
        <f t="shared" si="231"/>
        <v>59.21</v>
      </c>
      <c r="X495" s="36">
        <f t="shared" si="231"/>
        <v>70.260000000000005</v>
      </c>
      <c r="Y495" s="36">
        <f t="shared" si="231"/>
        <v>74.509999999999991</v>
      </c>
      <c r="Z495" s="36">
        <f t="shared" si="231"/>
        <v>75.19</v>
      </c>
      <c r="AA495" s="36">
        <f t="shared" si="231"/>
        <v>88.970000000000013</v>
      </c>
      <c r="AB495" s="36">
        <f t="shared" si="231"/>
        <v>88.859999999999985</v>
      </c>
      <c r="AC495" s="36">
        <f t="shared" si="231"/>
        <v>80.89</v>
      </c>
      <c r="AD495" s="36">
        <f t="shared" ref="AD495:AE495" si="232">AD15+AD45+AD75</f>
        <v>70.289999999999992</v>
      </c>
      <c r="AE495" s="56">
        <f t="shared" si="232"/>
        <v>65.53</v>
      </c>
      <c r="AF495" s="51">
        <f t="shared" ref="AF495" si="233">AF15+AF45+AF75</f>
        <v>82.091333333333239</v>
      </c>
    </row>
    <row r="496" spans="1:32" x14ac:dyDescent="0.25">
      <c r="A496" s="2" t="s">
        <v>28</v>
      </c>
      <c r="B496" s="24" t="str">
        <f>VLOOKUP(Prod_Area_data[[#This Row],[or_product]],Ref_products[],2,FALSE)</f>
        <v>Total protein crops</v>
      </c>
      <c r="C496" s="24" t="str">
        <f>VLOOKUP(Prod_Area_data[[#This Row],[MS]],Ref_MS[],2,FALSE)</f>
        <v>Cyprus</v>
      </c>
      <c r="D496" s="28" t="s">
        <v>31</v>
      </c>
      <c r="E496" s="28" t="s">
        <v>11</v>
      </c>
      <c r="F496" s="28" t="s">
        <v>46</v>
      </c>
      <c r="G496" s="36">
        <f t="shared" si="103"/>
        <v>0.11000000000000003</v>
      </c>
      <c r="H496" s="36">
        <f t="shared" ref="H496:AC496" si="234">H16+H46+H76</f>
        <v>0.4</v>
      </c>
      <c r="I496" s="36">
        <f t="shared" si="234"/>
        <v>0.4</v>
      </c>
      <c r="J496" s="36">
        <f t="shared" si="234"/>
        <v>0.4</v>
      </c>
      <c r="K496" s="36">
        <f t="shared" si="234"/>
        <v>0.61</v>
      </c>
      <c r="L496" s="36">
        <f t="shared" si="234"/>
        <v>0.43</v>
      </c>
      <c r="M496" s="36">
        <f t="shared" si="234"/>
        <v>0.39</v>
      </c>
      <c r="N496" s="36">
        <f t="shared" si="234"/>
        <v>0.16</v>
      </c>
      <c r="O496" s="36">
        <f t="shared" si="234"/>
        <v>0.32</v>
      </c>
      <c r="P496" s="36">
        <f t="shared" si="234"/>
        <v>0.24000000000000002</v>
      </c>
      <c r="Q496" s="36">
        <f t="shared" si="234"/>
        <v>0.27</v>
      </c>
      <c r="R496" s="36">
        <f t="shared" si="234"/>
        <v>0.25</v>
      </c>
      <c r="S496" s="36">
        <f t="shared" si="234"/>
        <v>0.21000000000000002</v>
      </c>
      <c r="T496" s="36">
        <f t="shared" si="234"/>
        <v>0.25</v>
      </c>
      <c r="U496" s="36">
        <f t="shared" si="234"/>
        <v>0.26</v>
      </c>
      <c r="V496" s="36">
        <f t="shared" si="234"/>
        <v>0.25</v>
      </c>
      <c r="W496" s="36">
        <f t="shared" si="234"/>
        <v>0.25</v>
      </c>
      <c r="X496" s="36">
        <f t="shared" si="234"/>
        <v>0.21000000000000002</v>
      </c>
      <c r="Y496" s="36">
        <f t="shared" si="234"/>
        <v>0.16</v>
      </c>
      <c r="Z496" s="36">
        <f t="shared" si="234"/>
        <v>0.11</v>
      </c>
      <c r="AA496" s="36">
        <f t="shared" si="234"/>
        <v>0.11</v>
      </c>
      <c r="AB496" s="36">
        <f t="shared" si="234"/>
        <v>0.11000000000000001</v>
      </c>
      <c r="AC496" s="36">
        <f t="shared" si="234"/>
        <v>0.1</v>
      </c>
      <c r="AD496" s="36">
        <f t="shared" ref="AD496:AE496" si="235">AD16+AD46+AD76</f>
        <v>0.13</v>
      </c>
      <c r="AE496" s="56">
        <f t="shared" si="235"/>
        <v>0.11000000000000001</v>
      </c>
      <c r="AF496" s="51">
        <f t="shared" ref="AF496" si="236">AF16+AF46+AF76</f>
        <v>6.0666666666666202E-2</v>
      </c>
    </row>
    <row r="497" spans="1:32" x14ac:dyDescent="0.25">
      <c r="A497" s="2" t="s">
        <v>28</v>
      </c>
      <c r="B497" s="24" t="str">
        <f>VLOOKUP(Prod_Area_data[[#This Row],[or_product]],Ref_products[],2,FALSE)</f>
        <v>Total protein crops</v>
      </c>
      <c r="C497" s="24" t="str">
        <f>VLOOKUP(Prod_Area_data[[#This Row],[MS]],Ref_MS[],2,FALSE)</f>
        <v>Latvia</v>
      </c>
      <c r="D497" s="28" t="s">
        <v>31</v>
      </c>
      <c r="E497" s="28" t="s">
        <v>12</v>
      </c>
      <c r="F497" s="28" t="s">
        <v>47</v>
      </c>
      <c r="G497" s="36">
        <f t="shared" si="103"/>
        <v>45.6</v>
      </c>
      <c r="H497" s="36">
        <f t="shared" ref="H497:AC497" si="237">H17+H47+H77</f>
        <v>1.7</v>
      </c>
      <c r="I497" s="36">
        <f t="shared" si="237"/>
        <v>2.3000000000000003</v>
      </c>
      <c r="J497" s="36">
        <f t="shared" si="237"/>
        <v>2.2000000000000002</v>
      </c>
      <c r="K497" s="36">
        <f t="shared" si="237"/>
        <v>2.4000000000000004</v>
      </c>
      <c r="L497" s="36">
        <f t="shared" si="237"/>
        <v>2.1</v>
      </c>
      <c r="M497" s="36">
        <f t="shared" si="237"/>
        <v>2</v>
      </c>
      <c r="N497" s="36">
        <f t="shared" si="237"/>
        <v>1.3</v>
      </c>
      <c r="O497" s="36">
        <f t="shared" si="237"/>
        <v>1.5</v>
      </c>
      <c r="P497" s="36">
        <f t="shared" si="237"/>
        <v>1.5</v>
      </c>
      <c r="Q497" s="36">
        <f t="shared" si="237"/>
        <v>2.4000000000000004</v>
      </c>
      <c r="R497" s="36">
        <f t="shared" si="237"/>
        <v>2.5</v>
      </c>
      <c r="S497" s="36">
        <f t="shared" si="237"/>
        <v>3.3000000000000003</v>
      </c>
      <c r="T497" s="36">
        <f t="shared" si="237"/>
        <v>3.8000000000000003</v>
      </c>
      <c r="U497" s="36">
        <f t="shared" si="237"/>
        <v>6.7</v>
      </c>
      <c r="V497" s="36">
        <f t="shared" si="237"/>
        <v>11.4</v>
      </c>
      <c r="W497" s="36">
        <f t="shared" si="237"/>
        <v>29.6</v>
      </c>
      <c r="X497" s="36">
        <f t="shared" si="237"/>
        <v>39.5</v>
      </c>
      <c r="Y497" s="36">
        <f t="shared" si="237"/>
        <v>48.000000000000007</v>
      </c>
      <c r="Z497" s="36">
        <f t="shared" si="237"/>
        <v>51.7</v>
      </c>
      <c r="AA497" s="36">
        <f t="shared" si="237"/>
        <v>38.5</v>
      </c>
      <c r="AB497" s="36">
        <f t="shared" si="237"/>
        <v>42</v>
      </c>
      <c r="AC497" s="36">
        <f t="shared" si="237"/>
        <v>47.5</v>
      </c>
      <c r="AD497" s="36">
        <f t="shared" ref="AD497:AE497" si="238">AD17+AD47+AD77</f>
        <v>47.300000000000004</v>
      </c>
      <c r="AE497" s="56">
        <f t="shared" si="238"/>
        <v>57.500000000000007</v>
      </c>
      <c r="AF497" s="51">
        <f t="shared" ref="AF497" si="239">AF17+AF47+AF77</f>
        <v>59.47333333333313</v>
      </c>
    </row>
    <row r="498" spans="1:32" x14ac:dyDescent="0.25">
      <c r="A498" s="2" t="s">
        <v>28</v>
      </c>
      <c r="B498" s="24" t="str">
        <f>VLOOKUP(Prod_Area_data[[#This Row],[or_product]],Ref_products[],2,FALSE)</f>
        <v>Total protein crops</v>
      </c>
      <c r="C498" s="24" t="str">
        <f>VLOOKUP(Prod_Area_data[[#This Row],[MS]],Ref_MS[],2,FALSE)</f>
        <v>Lithuania</v>
      </c>
      <c r="D498" s="28" t="s">
        <v>31</v>
      </c>
      <c r="E498" s="28" t="s">
        <v>13</v>
      </c>
      <c r="F498" s="28" t="s">
        <v>48</v>
      </c>
      <c r="G498" s="36">
        <f t="shared" si="103"/>
        <v>135.80333333333331</v>
      </c>
      <c r="H498" s="36">
        <f t="shared" ref="H498:AC498" si="240">H18+H48+H78</f>
        <v>28.499999999999996</v>
      </c>
      <c r="I498" s="36">
        <f t="shared" si="240"/>
        <v>25.4</v>
      </c>
      <c r="J498" s="36">
        <f t="shared" si="240"/>
        <v>23.2</v>
      </c>
      <c r="K498" s="36">
        <f t="shared" si="240"/>
        <v>11.200000000000001</v>
      </c>
      <c r="L498" s="36">
        <f t="shared" si="240"/>
        <v>16.400000000000002</v>
      </c>
      <c r="M498" s="36">
        <f t="shared" si="240"/>
        <v>21.1</v>
      </c>
      <c r="N498" s="36">
        <f t="shared" si="240"/>
        <v>31.1</v>
      </c>
      <c r="O498" s="36">
        <f t="shared" si="240"/>
        <v>27.7</v>
      </c>
      <c r="P498" s="36">
        <f t="shared" si="240"/>
        <v>25.400000000000002</v>
      </c>
      <c r="Q498" s="36">
        <f t="shared" si="240"/>
        <v>37.700000000000003</v>
      </c>
      <c r="R498" s="36">
        <f t="shared" si="240"/>
        <v>39.299999999999997</v>
      </c>
      <c r="S498" s="36">
        <f t="shared" si="240"/>
        <v>35.9</v>
      </c>
      <c r="T498" s="36">
        <f t="shared" si="240"/>
        <v>33.6</v>
      </c>
      <c r="U498" s="36">
        <f t="shared" si="240"/>
        <v>34.9</v>
      </c>
      <c r="V498" s="36">
        <f t="shared" si="240"/>
        <v>65.699999999999989</v>
      </c>
      <c r="W498" s="36">
        <f t="shared" si="240"/>
        <v>144.38000000000002</v>
      </c>
      <c r="X498" s="36">
        <f t="shared" si="240"/>
        <v>219.98</v>
      </c>
      <c r="Y498" s="36">
        <f t="shared" si="240"/>
        <v>224.20999999999998</v>
      </c>
      <c r="Z498" s="36">
        <f t="shared" si="240"/>
        <v>178.68</v>
      </c>
      <c r="AA498" s="36">
        <f t="shared" si="240"/>
        <v>133.92999999999998</v>
      </c>
      <c r="AB498" s="36">
        <f t="shared" si="240"/>
        <v>124.27000000000001</v>
      </c>
      <c r="AC498" s="36">
        <f t="shared" si="240"/>
        <v>142.37</v>
      </c>
      <c r="AD498" s="36">
        <f t="shared" ref="AD498:AE498" si="241">AD18+AD48+AD78</f>
        <v>131.10999999999999</v>
      </c>
      <c r="AE498" s="56">
        <f t="shared" si="241"/>
        <v>163.29999999999998</v>
      </c>
      <c r="AF498" s="51">
        <f t="shared" ref="AF498" si="242">AF18+AF48+AF78</f>
        <v>154.55599999999947</v>
      </c>
    </row>
    <row r="499" spans="1:32" x14ac:dyDescent="0.25">
      <c r="A499" s="2" t="s">
        <v>28</v>
      </c>
      <c r="B499" s="24" t="str">
        <f>VLOOKUP(Prod_Area_data[[#This Row],[or_product]],Ref_products[],2,FALSE)</f>
        <v>Total protein crops</v>
      </c>
      <c r="C499" s="24" t="str">
        <f>VLOOKUP(Prod_Area_data[[#This Row],[MS]],Ref_MS[],2,FALSE)</f>
        <v>Luxembourg</v>
      </c>
      <c r="D499" s="28" t="s">
        <v>31</v>
      </c>
      <c r="E499" s="28" t="s">
        <v>14</v>
      </c>
      <c r="F499" s="28" t="s">
        <v>49</v>
      </c>
      <c r="G499" s="36">
        <f t="shared" si="103"/>
        <v>0.31666666666666665</v>
      </c>
      <c r="H499" s="36">
        <f t="shared" ref="H499:AC499" si="243">H19+H49+H79</f>
        <v>0.4</v>
      </c>
      <c r="I499" s="36">
        <f t="shared" si="243"/>
        <v>0.7</v>
      </c>
      <c r="J499" s="36">
        <f t="shared" si="243"/>
        <v>0.6</v>
      </c>
      <c r="K499" s="36">
        <f t="shared" si="243"/>
        <v>0.6</v>
      </c>
      <c r="L499" s="36">
        <f t="shared" si="243"/>
        <v>0.5</v>
      </c>
      <c r="M499" s="36">
        <f t="shared" si="243"/>
        <v>0.4</v>
      </c>
      <c r="N499" s="36">
        <f t="shared" si="243"/>
        <v>0.4</v>
      </c>
      <c r="O499" s="36">
        <f t="shared" si="243"/>
        <v>0.3</v>
      </c>
      <c r="P499" s="36">
        <f t="shared" si="243"/>
        <v>0.30000000000000004</v>
      </c>
      <c r="Q499" s="36">
        <f t="shared" si="243"/>
        <v>0.30000000000000004</v>
      </c>
      <c r="R499" s="36">
        <f t="shared" si="243"/>
        <v>0.31</v>
      </c>
      <c r="S499" s="36">
        <f t="shared" si="243"/>
        <v>0.24000000000000002</v>
      </c>
      <c r="T499" s="36">
        <f t="shared" si="243"/>
        <v>0.16</v>
      </c>
      <c r="U499" s="36">
        <f t="shared" si="243"/>
        <v>0.28000000000000003</v>
      </c>
      <c r="V499" s="36">
        <f t="shared" si="243"/>
        <v>0.37</v>
      </c>
      <c r="W499" s="36">
        <f t="shared" si="243"/>
        <v>0.5</v>
      </c>
      <c r="X499" s="36">
        <f t="shared" si="243"/>
        <v>0.6</v>
      </c>
      <c r="Y499" s="36">
        <f t="shared" si="243"/>
        <v>0.55999999999999994</v>
      </c>
      <c r="Z499" s="36">
        <f t="shared" si="243"/>
        <v>0.3</v>
      </c>
      <c r="AA499" s="36">
        <f t="shared" si="243"/>
        <v>0.30000000000000004</v>
      </c>
      <c r="AB499" s="36">
        <f t="shared" si="243"/>
        <v>0.32999999999999996</v>
      </c>
      <c r="AC499" s="36">
        <f t="shared" si="243"/>
        <v>0.31</v>
      </c>
      <c r="AD499" s="36">
        <f t="shared" ref="AD499:AE499" si="244">AD19+AD49+AD79</f>
        <v>0.34</v>
      </c>
      <c r="AE499" s="56">
        <f t="shared" si="244"/>
        <v>0.31</v>
      </c>
      <c r="AF499" s="51">
        <f t="shared" ref="AF499" si="245">AF19+AF49+AF79</f>
        <v>0.26533333333333076</v>
      </c>
    </row>
    <row r="500" spans="1:32" x14ac:dyDescent="0.25">
      <c r="A500" s="2" t="s">
        <v>28</v>
      </c>
      <c r="B500" s="24" t="str">
        <f>VLOOKUP(Prod_Area_data[[#This Row],[or_product]],Ref_products[],2,FALSE)</f>
        <v>Total protein crops</v>
      </c>
      <c r="C500" s="24" t="str">
        <f>VLOOKUP(Prod_Area_data[[#This Row],[MS]],Ref_MS[],2,FALSE)</f>
        <v>Hungary</v>
      </c>
      <c r="D500" s="28" t="s">
        <v>31</v>
      </c>
      <c r="E500" s="28" t="s">
        <v>15</v>
      </c>
      <c r="F500" s="28" t="s">
        <v>50</v>
      </c>
      <c r="G500" s="36">
        <f t="shared" si="103"/>
        <v>12.486666666666666</v>
      </c>
      <c r="H500" s="36">
        <f t="shared" ref="H500:AC500" si="246">H20+H50+H80</f>
        <v>13.4</v>
      </c>
      <c r="I500" s="36">
        <f t="shared" si="246"/>
        <v>12.799999999999999</v>
      </c>
      <c r="J500" s="36">
        <f t="shared" si="246"/>
        <v>12.4</v>
      </c>
      <c r="K500" s="36">
        <f t="shared" si="246"/>
        <v>12.6</v>
      </c>
      <c r="L500" s="36">
        <f t="shared" si="246"/>
        <v>13.899999999999999</v>
      </c>
      <c r="M500" s="36">
        <f t="shared" si="246"/>
        <v>12.5</v>
      </c>
      <c r="N500" s="36">
        <f t="shared" si="246"/>
        <v>11.700000000000001</v>
      </c>
      <c r="O500" s="36">
        <f t="shared" si="246"/>
        <v>13.4</v>
      </c>
      <c r="P500" s="36">
        <f t="shared" si="246"/>
        <v>12.2</v>
      </c>
      <c r="Q500" s="36">
        <f t="shared" si="246"/>
        <v>10.4</v>
      </c>
      <c r="R500" s="36">
        <f t="shared" si="246"/>
        <v>9.4099999999999984</v>
      </c>
      <c r="S500" s="36">
        <f t="shared" si="246"/>
        <v>10.190000000000001</v>
      </c>
      <c r="T500" s="36">
        <f t="shared" si="246"/>
        <v>20.779999999999998</v>
      </c>
      <c r="U500" s="36">
        <f t="shared" si="246"/>
        <v>20.329999999999998</v>
      </c>
      <c r="V500" s="36">
        <f t="shared" si="246"/>
        <v>20.309999999999999</v>
      </c>
      <c r="W500" s="36">
        <f t="shared" si="246"/>
        <v>24.360000000000003</v>
      </c>
      <c r="X500" s="36">
        <f t="shared" si="246"/>
        <v>20.3</v>
      </c>
      <c r="Y500" s="36">
        <f t="shared" si="246"/>
        <v>19.45</v>
      </c>
      <c r="Z500" s="36">
        <f t="shared" si="246"/>
        <v>16.84</v>
      </c>
      <c r="AA500" s="36">
        <f t="shared" si="246"/>
        <v>16.61</v>
      </c>
      <c r="AB500" s="36">
        <f t="shared" si="246"/>
        <v>11.59</v>
      </c>
      <c r="AC500" s="36">
        <f t="shared" si="246"/>
        <v>12.89</v>
      </c>
      <c r="AD500" s="36">
        <f t="shared" ref="AD500:AE500" si="247">AD20+AD50+AD80</f>
        <v>11.26</v>
      </c>
      <c r="AE500" s="56">
        <f t="shared" si="247"/>
        <v>12.98</v>
      </c>
      <c r="AF500" s="51">
        <f t="shared" ref="AF500" si="248">AF20+AF50+AF80</f>
        <v>9.3746666666663678</v>
      </c>
    </row>
    <row r="501" spans="1:32" x14ac:dyDescent="0.25">
      <c r="A501" s="2" t="s">
        <v>28</v>
      </c>
      <c r="B501" s="24" t="str">
        <f>VLOOKUP(Prod_Area_data[[#This Row],[or_product]],Ref_products[],2,FALSE)</f>
        <v>Total protein crops</v>
      </c>
      <c r="C501" s="24" t="str">
        <f>VLOOKUP(Prod_Area_data[[#This Row],[MS]],Ref_MS[],2,FALSE)</f>
        <v>Malta</v>
      </c>
      <c r="D501" s="28" t="s">
        <v>31</v>
      </c>
      <c r="E501" s="28" t="s">
        <v>16</v>
      </c>
      <c r="F501" s="28" t="s">
        <v>51</v>
      </c>
      <c r="G501" s="36">
        <f t="shared" si="103"/>
        <v>0</v>
      </c>
      <c r="H501" s="36">
        <f t="shared" ref="H501:AC501" si="249">H21+H51+H81</f>
        <v>0</v>
      </c>
      <c r="I501" s="36">
        <f t="shared" si="249"/>
        <v>0</v>
      </c>
      <c r="J501" s="36">
        <f t="shared" si="249"/>
        <v>0</v>
      </c>
      <c r="K501" s="36">
        <f t="shared" si="249"/>
        <v>0</v>
      </c>
      <c r="L501" s="36">
        <f t="shared" si="249"/>
        <v>0</v>
      </c>
      <c r="M501" s="36">
        <f t="shared" si="249"/>
        <v>0</v>
      </c>
      <c r="N501" s="36">
        <f t="shared" si="249"/>
        <v>0</v>
      </c>
      <c r="O501" s="36">
        <f t="shared" si="249"/>
        <v>0</v>
      </c>
      <c r="P501" s="36">
        <f t="shared" si="249"/>
        <v>0</v>
      </c>
      <c r="Q501" s="36">
        <f t="shared" si="249"/>
        <v>0</v>
      </c>
      <c r="R501" s="36">
        <f t="shared" si="249"/>
        <v>0</v>
      </c>
      <c r="S501" s="36">
        <f t="shared" si="249"/>
        <v>0</v>
      </c>
      <c r="T501" s="36">
        <f t="shared" si="249"/>
        <v>0</v>
      </c>
      <c r="U501" s="36">
        <f t="shared" si="249"/>
        <v>0</v>
      </c>
      <c r="V501" s="36">
        <f t="shared" si="249"/>
        <v>0</v>
      </c>
      <c r="W501" s="36">
        <f t="shared" si="249"/>
        <v>0</v>
      </c>
      <c r="X501" s="36">
        <f t="shared" si="249"/>
        <v>0</v>
      </c>
      <c r="Y501" s="36">
        <f t="shared" si="249"/>
        <v>0</v>
      </c>
      <c r="Z501" s="36">
        <f t="shared" si="249"/>
        <v>0</v>
      </c>
      <c r="AA501" s="36">
        <f t="shared" si="249"/>
        <v>0</v>
      </c>
      <c r="AB501" s="36">
        <f t="shared" si="249"/>
        <v>0</v>
      </c>
      <c r="AC501" s="36">
        <f t="shared" si="249"/>
        <v>0</v>
      </c>
      <c r="AD501" s="36">
        <f t="shared" ref="AD501:AE501" si="250">AD21+AD51+AD81</f>
        <v>0</v>
      </c>
      <c r="AE501" s="56">
        <f t="shared" si="250"/>
        <v>0</v>
      </c>
      <c r="AF501" s="51">
        <f t="shared" ref="AF501" si="251">AF21+AF51+AF81</f>
        <v>0</v>
      </c>
    </row>
    <row r="502" spans="1:32" x14ac:dyDescent="0.25">
      <c r="A502" s="2" t="s">
        <v>28</v>
      </c>
      <c r="B502" s="24" t="str">
        <f>VLOOKUP(Prod_Area_data[[#This Row],[or_product]],Ref_products[],2,FALSE)</f>
        <v>Total protein crops</v>
      </c>
      <c r="C502" s="24" t="str">
        <f>VLOOKUP(Prod_Area_data[[#This Row],[MS]],Ref_MS[],2,FALSE)</f>
        <v>Netherlands</v>
      </c>
      <c r="D502" s="28" t="s">
        <v>31</v>
      </c>
      <c r="E502" s="28" t="s">
        <v>17</v>
      </c>
      <c r="F502" s="28" t="s">
        <v>52</v>
      </c>
      <c r="G502" s="36">
        <f t="shared" si="103"/>
        <v>3.1500000000000004</v>
      </c>
      <c r="H502" s="36">
        <f t="shared" ref="H502:AC502" si="252">H22+H52+H82</f>
        <v>1.5</v>
      </c>
      <c r="I502" s="36">
        <f t="shared" si="252"/>
        <v>1.5</v>
      </c>
      <c r="J502" s="36">
        <f t="shared" si="252"/>
        <v>1.6</v>
      </c>
      <c r="K502" s="36">
        <f t="shared" si="252"/>
        <v>2.7</v>
      </c>
      <c r="L502" s="36">
        <f t="shared" si="252"/>
        <v>2.8</v>
      </c>
      <c r="M502" s="36">
        <f t="shared" si="252"/>
        <v>2.2999999999999998</v>
      </c>
      <c r="N502" s="36">
        <f t="shared" si="252"/>
        <v>1</v>
      </c>
      <c r="O502" s="36">
        <f t="shared" si="252"/>
        <v>0.89999999999999991</v>
      </c>
      <c r="P502" s="36">
        <f t="shared" si="252"/>
        <v>1.9</v>
      </c>
      <c r="Q502" s="36">
        <f t="shared" si="252"/>
        <v>2.5</v>
      </c>
      <c r="R502" s="36">
        <f t="shared" si="252"/>
        <v>0</v>
      </c>
      <c r="S502" s="36">
        <f t="shared" si="252"/>
        <v>0.68</v>
      </c>
      <c r="T502" s="36">
        <f t="shared" si="252"/>
        <v>0</v>
      </c>
      <c r="U502" s="36">
        <f t="shared" si="252"/>
        <v>0</v>
      </c>
      <c r="V502" s="36">
        <f t="shared" si="252"/>
        <v>0</v>
      </c>
      <c r="W502" s="36">
        <f t="shared" si="252"/>
        <v>0</v>
      </c>
      <c r="X502" s="36">
        <f t="shared" si="252"/>
        <v>1.44</v>
      </c>
      <c r="Y502" s="36">
        <f t="shared" si="252"/>
        <v>2.15</v>
      </c>
      <c r="Z502" s="36">
        <f t="shared" si="252"/>
        <v>2.0699999999999998</v>
      </c>
      <c r="AA502" s="36">
        <f t="shared" si="252"/>
        <v>2.8</v>
      </c>
      <c r="AB502" s="36">
        <f t="shared" si="252"/>
        <v>3.45</v>
      </c>
      <c r="AC502" s="36">
        <f t="shared" si="252"/>
        <v>3.83</v>
      </c>
      <c r="AD502" s="36">
        <f t="shared" ref="AD502:AE502" si="253">AD22+AD52+AD82</f>
        <v>3.2</v>
      </c>
      <c r="AE502" s="56">
        <f t="shared" si="253"/>
        <v>1.68</v>
      </c>
      <c r="AF502" s="51">
        <f t="shared" ref="AF502" si="254">AF22+AF52+AF82</f>
        <v>3.8653333333332967</v>
      </c>
    </row>
    <row r="503" spans="1:32" x14ac:dyDescent="0.25">
      <c r="A503" s="2" t="s">
        <v>28</v>
      </c>
      <c r="B503" s="24" t="str">
        <f>VLOOKUP(Prod_Area_data[[#This Row],[or_product]],Ref_products[],2,FALSE)</f>
        <v>Total protein crops</v>
      </c>
      <c r="C503" s="24" t="str">
        <f>VLOOKUP(Prod_Area_data[[#This Row],[MS]],Ref_MS[],2,FALSE)</f>
        <v>Austria</v>
      </c>
      <c r="D503" s="28" t="s">
        <v>31</v>
      </c>
      <c r="E503" s="28" t="s">
        <v>18</v>
      </c>
      <c r="F503" s="28" t="s">
        <v>53</v>
      </c>
      <c r="G503" s="36">
        <f t="shared" si="103"/>
        <v>11.910000000000002</v>
      </c>
      <c r="H503" s="36">
        <f t="shared" ref="H503:AC503" si="255">H23+H53+H83</f>
        <v>44.1</v>
      </c>
      <c r="I503" s="36">
        <f t="shared" si="255"/>
        <v>41.4</v>
      </c>
      <c r="J503" s="36">
        <f t="shared" si="255"/>
        <v>45</v>
      </c>
      <c r="K503" s="36">
        <f t="shared" si="255"/>
        <v>45.800000000000004</v>
      </c>
      <c r="L503" s="36">
        <f t="shared" si="255"/>
        <v>42.3</v>
      </c>
      <c r="M503" s="36">
        <f t="shared" si="255"/>
        <v>39.799999999999997</v>
      </c>
      <c r="N503" s="36">
        <f t="shared" si="255"/>
        <v>37.800000000000004</v>
      </c>
      <c r="O503" s="36">
        <f t="shared" si="255"/>
        <v>33</v>
      </c>
      <c r="P503" s="36">
        <f t="shared" si="255"/>
        <v>26.2</v>
      </c>
      <c r="Q503" s="36">
        <f t="shared" si="255"/>
        <v>18.2</v>
      </c>
      <c r="R503" s="36">
        <f t="shared" si="255"/>
        <v>17.900000000000002</v>
      </c>
      <c r="S503" s="36">
        <f t="shared" si="255"/>
        <v>17.899999999999999</v>
      </c>
      <c r="T503" s="36">
        <f t="shared" si="255"/>
        <v>17.649999999999999</v>
      </c>
      <c r="U503" s="36">
        <f t="shared" si="255"/>
        <v>13.530000000000001</v>
      </c>
      <c r="V503" s="36">
        <f t="shared" si="255"/>
        <v>14.629999999999999</v>
      </c>
      <c r="W503" s="36">
        <f t="shared" si="255"/>
        <v>18.199999999999996</v>
      </c>
      <c r="X503" s="36">
        <f t="shared" si="255"/>
        <v>18.7</v>
      </c>
      <c r="Y503" s="36">
        <f t="shared" si="255"/>
        <v>17.239999999999998</v>
      </c>
      <c r="Z503" s="36">
        <f t="shared" si="255"/>
        <v>14.76</v>
      </c>
      <c r="AA503" s="36">
        <f t="shared" si="255"/>
        <v>11.27</v>
      </c>
      <c r="AB503" s="36">
        <f t="shared" si="255"/>
        <v>11.42</v>
      </c>
      <c r="AC503" s="36">
        <f t="shared" si="255"/>
        <v>12.25</v>
      </c>
      <c r="AD503" s="36">
        <f t="shared" ref="AD503:AE503" si="256">AD23+AD53+AD83</f>
        <v>12.06</v>
      </c>
      <c r="AE503" s="56">
        <f t="shared" si="256"/>
        <v>13.729999999999999</v>
      </c>
      <c r="AF503" s="51">
        <f t="shared" ref="AF503" si="257">AF23+AF53+AF83</f>
        <v>10.949999999999861</v>
      </c>
    </row>
    <row r="504" spans="1:32" x14ac:dyDescent="0.25">
      <c r="A504" s="2" t="s">
        <v>28</v>
      </c>
      <c r="B504" s="24" t="str">
        <f>VLOOKUP(Prod_Area_data[[#This Row],[or_product]],Ref_products[],2,FALSE)</f>
        <v>Total protein crops</v>
      </c>
      <c r="C504" s="24" t="str">
        <f>VLOOKUP(Prod_Area_data[[#This Row],[MS]],Ref_MS[],2,FALSE)</f>
        <v>Poland</v>
      </c>
      <c r="D504" s="28" t="s">
        <v>31</v>
      </c>
      <c r="E504" s="28" t="s">
        <v>19</v>
      </c>
      <c r="F504" s="28" t="s">
        <v>54</v>
      </c>
      <c r="G504" s="36">
        <f t="shared" si="103"/>
        <v>211.61999999999998</v>
      </c>
      <c r="H504" s="36">
        <f t="shared" ref="H504:AC504" si="258">H24+H54+H84</f>
        <v>48.599999999999994</v>
      </c>
      <c r="I504" s="36">
        <f t="shared" si="258"/>
        <v>45</v>
      </c>
      <c r="J504" s="36">
        <f t="shared" si="258"/>
        <v>17.8</v>
      </c>
      <c r="K504" s="36">
        <f t="shared" si="258"/>
        <v>24</v>
      </c>
      <c r="L504" s="36">
        <f t="shared" si="258"/>
        <v>24.6</v>
      </c>
      <c r="M504" s="36">
        <f t="shared" si="258"/>
        <v>45.2</v>
      </c>
      <c r="N504" s="36">
        <f t="shared" si="258"/>
        <v>39</v>
      </c>
      <c r="O504" s="36">
        <f t="shared" si="258"/>
        <v>54.3</v>
      </c>
      <c r="P504" s="36">
        <f t="shared" si="258"/>
        <v>39.6</v>
      </c>
      <c r="Q504" s="36">
        <f t="shared" si="258"/>
        <v>45.900000000000006</v>
      </c>
      <c r="R504" s="36">
        <f t="shared" si="258"/>
        <v>91.7</v>
      </c>
      <c r="S504" s="36">
        <f t="shared" si="258"/>
        <v>69.599999999999994</v>
      </c>
      <c r="T504" s="36">
        <f t="shared" si="258"/>
        <v>76.599999999999994</v>
      </c>
      <c r="U504" s="36">
        <f t="shared" si="258"/>
        <v>77.899999999999991</v>
      </c>
      <c r="V504" s="36">
        <f t="shared" si="258"/>
        <v>97.72</v>
      </c>
      <c r="W504" s="36">
        <f t="shared" si="258"/>
        <v>255.10000000000002</v>
      </c>
      <c r="X504" s="36">
        <f t="shared" si="258"/>
        <v>174.10000000000002</v>
      </c>
      <c r="Y504" s="36">
        <f t="shared" si="258"/>
        <v>153.43</v>
      </c>
      <c r="Z504" s="36">
        <f t="shared" si="258"/>
        <v>146.96</v>
      </c>
      <c r="AA504" s="36">
        <f t="shared" si="258"/>
        <v>162.09</v>
      </c>
      <c r="AB504" s="36">
        <f t="shared" si="258"/>
        <v>216.99</v>
      </c>
      <c r="AC504" s="36">
        <f t="shared" si="258"/>
        <v>187.91</v>
      </c>
      <c r="AD504" s="36">
        <f t="shared" ref="AD504:AE504" si="259">AD24+AD54+AD84</f>
        <v>254.12</v>
      </c>
      <c r="AE504" s="56">
        <f t="shared" si="259"/>
        <v>229.96</v>
      </c>
      <c r="AF504" s="51">
        <f t="shared" ref="AF504" si="260">AF24+AF54+AF84</f>
        <v>236.44333333333407</v>
      </c>
    </row>
    <row r="505" spans="1:32" x14ac:dyDescent="0.25">
      <c r="A505" s="2" t="s">
        <v>28</v>
      </c>
      <c r="B505" s="24" t="str">
        <f>VLOOKUP(Prod_Area_data[[#This Row],[or_product]],Ref_products[],2,FALSE)</f>
        <v>Total protein crops</v>
      </c>
      <c r="C505" s="24" t="str">
        <f>VLOOKUP(Prod_Area_data[[#This Row],[MS]],Ref_MS[],2,FALSE)</f>
        <v>Portugal</v>
      </c>
      <c r="D505" s="28" t="s">
        <v>31</v>
      </c>
      <c r="E505" s="28" t="s">
        <v>20</v>
      </c>
      <c r="F505" s="28" t="s">
        <v>21</v>
      </c>
      <c r="G505" s="36">
        <f t="shared" si="103"/>
        <v>11.753333333333336</v>
      </c>
      <c r="H505" s="36">
        <f t="shared" ref="H505:AC505" si="261">H25+H55+H85</f>
        <v>11.89</v>
      </c>
      <c r="I505" s="36">
        <f t="shared" si="261"/>
        <v>11.29</v>
      </c>
      <c r="J505" s="36">
        <f t="shared" si="261"/>
        <v>10.57</v>
      </c>
      <c r="K505" s="36">
        <f t="shared" si="261"/>
        <v>10.11</v>
      </c>
      <c r="L505" s="36">
        <f t="shared" si="261"/>
        <v>9.49</v>
      </c>
      <c r="M505" s="36">
        <f t="shared" si="261"/>
        <v>7.76</v>
      </c>
      <c r="N505" s="36">
        <f t="shared" si="261"/>
        <v>7.36</v>
      </c>
      <c r="O505" s="36">
        <f t="shared" si="261"/>
        <v>6.79</v>
      </c>
      <c r="P505" s="36">
        <f t="shared" si="261"/>
        <v>5.09</v>
      </c>
      <c r="Q505" s="36">
        <f t="shared" si="261"/>
        <v>3.56</v>
      </c>
      <c r="R505" s="36">
        <f t="shared" si="261"/>
        <v>3.51</v>
      </c>
      <c r="S505" s="36">
        <f t="shared" si="261"/>
        <v>3.51</v>
      </c>
      <c r="T505" s="36">
        <f t="shared" si="261"/>
        <v>3.4</v>
      </c>
      <c r="U505" s="36">
        <f t="shared" si="261"/>
        <v>3.36</v>
      </c>
      <c r="V505" s="36">
        <f t="shared" si="261"/>
        <v>3.12</v>
      </c>
      <c r="W505" s="36">
        <f t="shared" si="261"/>
        <v>3.19</v>
      </c>
      <c r="X505" s="36">
        <f t="shared" si="261"/>
        <v>3.21</v>
      </c>
      <c r="Y505" s="36">
        <f t="shared" si="261"/>
        <v>3.55</v>
      </c>
      <c r="Z505" s="36">
        <f t="shared" si="261"/>
        <v>4.1900000000000004</v>
      </c>
      <c r="AA505" s="36">
        <f t="shared" si="261"/>
        <v>9.83</v>
      </c>
      <c r="AB505" s="36">
        <f t="shared" si="261"/>
        <v>10.3</v>
      </c>
      <c r="AC505" s="36">
        <f t="shared" si="261"/>
        <v>11.379999999999999</v>
      </c>
      <c r="AD505" s="36">
        <f t="shared" ref="AD505:AE505" si="262">AD25+AD55+AD85</f>
        <v>13.59</v>
      </c>
      <c r="AE505" s="56">
        <f t="shared" si="262"/>
        <v>13.58</v>
      </c>
      <c r="AF505" s="51">
        <f t="shared" ref="AF505" si="263">AF25+AF55+AF85</f>
        <v>15.383333333333439</v>
      </c>
    </row>
    <row r="506" spans="1:32" x14ac:dyDescent="0.25">
      <c r="A506" s="2" t="s">
        <v>28</v>
      </c>
      <c r="B506" s="24" t="str">
        <f>VLOOKUP(Prod_Area_data[[#This Row],[or_product]],Ref_products[],2,FALSE)</f>
        <v>Total protein crops</v>
      </c>
      <c r="C506" s="24" t="str">
        <f>VLOOKUP(Prod_Area_data[[#This Row],[MS]],Ref_MS[],2,FALSE)</f>
        <v>Romania</v>
      </c>
      <c r="D506" s="28" t="s">
        <v>31</v>
      </c>
      <c r="E506" s="28" t="s">
        <v>22</v>
      </c>
      <c r="F506" s="28" t="s">
        <v>55</v>
      </c>
      <c r="G506" s="36">
        <f t="shared" si="103"/>
        <v>95.269999999999982</v>
      </c>
      <c r="H506" s="36">
        <f t="shared" ref="H506:AC506" si="264">H26+H56+H86</f>
        <v>39.299999999999997</v>
      </c>
      <c r="I506" s="36">
        <f t="shared" si="264"/>
        <v>33.18</v>
      </c>
      <c r="J506" s="36">
        <f t="shared" si="264"/>
        <v>43.11</v>
      </c>
      <c r="K506" s="36">
        <f t="shared" si="264"/>
        <v>46.14</v>
      </c>
      <c r="L506" s="36">
        <f t="shared" si="264"/>
        <v>81.48</v>
      </c>
      <c r="M506" s="36">
        <f t="shared" si="264"/>
        <v>80.25</v>
      </c>
      <c r="N506" s="36">
        <f t="shared" si="264"/>
        <v>75.790000000000006</v>
      </c>
      <c r="O506" s="36">
        <f t="shared" si="264"/>
        <v>62.67</v>
      </c>
      <c r="P506" s="36">
        <f t="shared" si="264"/>
        <v>53.62</v>
      </c>
      <c r="Q506" s="36">
        <f t="shared" si="264"/>
        <v>52.57</v>
      </c>
      <c r="R506" s="36">
        <f t="shared" si="264"/>
        <v>48.01</v>
      </c>
      <c r="S506" s="36">
        <f t="shared" si="264"/>
        <v>52.849999999999994</v>
      </c>
      <c r="T506" s="36">
        <f t="shared" si="264"/>
        <v>54.480000000000004</v>
      </c>
      <c r="U506" s="36">
        <f t="shared" si="264"/>
        <v>52.85</v>
      </c>
      <c r="V506" s="36">
        <f t="shared" si="264"/>
        <v>49.27</v>
      </c>
      <c r="W506" s="36">
        <f t="shared" si="264"/>
        <v>53.76</v>
      </c>
      <c r="X506" s="36">
        <f t="shared" si="264"/>
        <v>58.67</v>
      </c>
      <c r="Y506" s="36">
        <f t="shared" si="264"/>
        <v>117.42999999999999</v>
      </c>
      <c r="Z506" s="36">
        <f t="shared" si="264"/>
        <v>130.46</v>
      </c>
      <c r="AA506" s="36">
        <f t="shared" si="264"/>
        <v>115.02</v>
      </c>
      <c r="AB506" s="36">
        <f t="shared" si="264"/>
        <v>107.14999999999999</v>
      </c>
      <c r="AC506" s="36">
        <f t="shared" si="264"/>
        <v>83.910000000000011</v>
      </c>
      <c r="AD506" s="36">
        <f t="shared" ref="AD506:AE506" si="265">AD26+AD56+AD86</f>
        <v>75.099999999999994</v>
      </c>
      <c r="AE506" s="56">
        <f t="shared" si="265"/>
        <v>94.75</v>
      </c>
      <c r="AF506" s="51">
        <f t="shared" ref="AF506" si="266">AF26+AF56+AF86</f>
        <v>109.73733333333348</v>
      </c>
    </row>
    <row r="507" spans="1:32" x14ac:dyDescent="0.25">
      <c r="A507" s="2" t="s">
        <v>28</v>
      </c>
      <c r="B507" s="24" t="str">
        <f>VLOOKUP(Prod_Area_data[[#This Row],[or_product]],Ref_products[],2,FALSE)</f>
        <v>Total protein crops</v>
      </c>
      <c r="C507" s="24" t="str">
        <f>VLOOKUP(Prod_Area_data[[#This Row],[MS]],Ref_MS[],2,FALSE)</f>
        <v>Slovenia</v>
      </c>
      <c r="D507" s="28" t="s">
        <v>31</v>
      </c>
      <c r="E507" s="28" t="s">
        <v>23</v>
      </c>
      <c r="F507" s="28" t="s">
        <v>56</v>
      </c>
      <c r="G507" s="36">
        <f t="shared" si="103"/>
        <v>0.33666666666666673</v>
      </c>
      <c r="H507" s="36">
        <f t="shared" ref="H507:AC507" si="267">H27+H57+H87</f>
        <v>0.32</v>
      </c>
      <c r="I507" s="36">
        <f t="shared" si="267"/>
        <v>0.36</v>
      </c>
      <c r="J507" s="36">
        <f t="shared" si="267"/>
        <v>0.51</v>
      </c>
      <c r="K507" s="36">
        <f t="shared" si="267"/>
        <v>0.71</v>
      </c>
      <c r="L507" s="36">
        <f t="shared" si="267"/>
        <v>0.77</v>
      </c>
      <c r="M507" s="36">
        <f t="shared" si="267"/>
        <v>1.96</v>
      </c>
      <c r="N507" s="36">
        <f t="shared" si="267"/>
        <v>3.79</v>
      </c>
      <c r="O507" s="36">
        <f t="shared" si="267"/>
        <v>2.33</v>
      </c>
      <c r="P507" s="36">
        <f t="shared" si="267"/>
        <v>1.5699999999999998</v>
      </c>
      <c r="Q507" s="36">
        <f t="shared" si="267"/>
        <v>1.01</v>
      </c>
      <c r="R507" s="36">
        <f t="shared" si="267"/>
        <v>0.8</v>
      </c>
      <c r="S507" s="36">
        <f t="shared" si="267"/>
        <v>0.90999999999999992</v>
      </c>
      <c r="T507" s="36">
        <f t="shared" si="267"/>
        <v>0.65999999999999992</v>
      </c>
      <c r="U507" s="36">
        <f t="shared" si="267"/>
        <v>0.62</v>
      </c>
      <c r="V507" s="36">
        <f t="shared" si="267"/>
        <v>0.62</v>
      </c>
      <c r="W507" s="36">
        <f t="shared" si="267"/>
        <v>0.45</v>
      </c>
      <c r="X507" s="36">
        <f t="shared" si="267"/>
        <v>0.61</v>
      </c>
      <c r="Y507" s="36">
        <f t="shared" si="267"/>
        <v>0.66</v>
      </c>
      <c r="Z507" s="36">
        <f t="shared" si="267"/>
        <v>0.43</v>
      </c>
      <c r="AA507" s="36">
        <f t="shared" si="267"/>
        <v>0.39</v>
      </c>
      <c r="AB507" s="36">
        <f t="shared" si="267"/>
        <v>0.34</v>
      </c>
      <c r="AC507" s="36">
        <f t="shared" si="267"/>
        <v>0.35</v>
      </c>
      <c r="AD507" s="36">
        <f t="shared" ref="AD507:AE507" si="268">AD27+AD57+AD87</f>
        <v>0.32</v>
      </c>
      <c r="AE507" s="56">
        <f t="shared" si="268"/>
        <v>0.28999999999999998</v>
      </c>
      <c r="AF507" s="51">
        <f t="shared" ref="AF507" si="269">AF27+AF57+AF87</f>
        <v>0.31999999999999673</v>
      </c>
    </row>
    <row r="508" spans="1:32" x14ac:dyDescent="0.25">
      <c r="A508" s="2" t="s">
        <v>28</v>
      </c>
      <c r="B508" s="24" t="str">
        <f>VLOOKUP(Prod_Area_data[[#This Row],[or_product]],Ref_products[],2,FALSE)</f>
        <v>Total protein crops</v>
      </c>
      <c r="C508" s="24" t="str">
        <f>VLOOKUP(Prod_Area_data[[#This Row],[MS]],Ref_MS[],2,FALSE)</f>
        <v>Slovakia</v>
      </c>
      <c r="D508" s="28" t="s">
        <v>31</v>
      </c>
      <c r="E508" s="28" t="s">
        <v>24</v>
      </c>
      <c r="F508" s="28" t="s">
        <v>57</v>
      </c>
      <c r="G508" s="36">
        <f t="shared" si="103"/>
        <v>11.106666666666669</v>
      </c>
      <c r="H508" s="36">
        <f t="shared" ref="H508:AC508" si="270">H28+H58+H88</f>
        <v>7.9</v>
      </c>
      <c r="I508" s="36">
        <f t="shared" si="270"/>
        <v>5.9</v>
      </c>
      <c r="J508" s="36">
        <f t="shared" si="270"/>
        <v>6.6</v>
      </c>
      <c r="K508" s="36">
        <f t="shared" si="270"/>
        <v>7.2</v>
      </c>
      <c r="L508" s="36">
        <f t="shared" si="270"/>
        <v>6.8</v>
      </c>
      <c r="M508" s="36">
        <f t="shared" si="270"/>
        <v>7.3</v>
      </c>
      <c r="N508" s="36">
        <f t="shared" si="270"/>
        <v>7.6000000000000005</v>
      </c>
      <c r="O508" s="36">
        <f t="shared" si="270"/>
        <v>5.8</v>
      </c>
      <c r="P508" s="36">
        <f t="shared" si="270"/>
        <v>7.1999999999999993</v>
      </c>
      <c r="Q508" s="36">
        <f t="shared" si="270"/>
        <v>7.2</v>
      </c>
      <c r="R508" s="36">
        <f t="shared" si="270"/>
        <v>9.5500000000000007</v>
      </c>
      <c r="S508" s="36">
        <f t="shared" si="270"/>
        <v>6.1</v>
      </c>
      <c r="T508" s="36">
        <f t="shared" si="270"/>
        <v>4.9600000000000009</v>
      </c>
      <c r="U508" s="36">
        <f t="shared" si="270"/>
        <v>3.3</v>
      </c>
      <c r="V508" s="36">
        <f t="shared" si="270"/>
        <v>4.83</v>
      </c>
      <c r="W508" s="36">
        <f t="shared" si="270"/>
        <v>7.5299999999999994</v>
      </c>
      <c r="X508" s="36">
        <f t="shared" si="270"/>
        <v>8.76</v>
      </c>
      <c r="Y508" s="36">
        <f t="shared" si="270"/>
        <v>10.29</v>
      </c>
      <c r="Z508" s="36">
        <f t="shared" si="270"/>
        <v>9.0699999999999985</v>
      </c>
      <c r="AA508" s="36">
        <f t="shared" si="270"/>
        <v>7.8</v>
      </c>
      <c r="AB508" s="36">
        <f t="shared" si="270"/>
        <v>9.4200000000000017</v>
      </c>
      <c r="AC508" s="36">
        <f t="shared" si="270"/>
        <v>11.3</v>
      </c>
      <c r="AD508" s="36">
        <f t="shared" ref="AD508:AE508" si="271">AD28+AD58+AD88</f>
        <v>12.6</v>
      </c>
      <c r="AE508" s="56">
        <f t="shared" si="271"/>
        <v>15.96</v>
      </c>
      <c r="AF508" s="51">
        <f t="shared" ref="AF508" si="272">AF28+AF58+AF88</f>
        <v>14.572000000000177</v>
      </c>
    </row>
    <row r="509" spans="1:32" x14ac:dyDescent="0.25">
      <c r="A509" s="2" t="s">
        <v>28</v>
      </c>
      <c r="B509" s="24" t="str">
        <f>VLOOKUP(Prod_Area_data[[#This Row],[or_product]],Ref_products[],2,FALSE)</f>
        <v>Total protein crops</v>
      </c>
      <c r="C509" s="24" t="str">
        <f>VLOOKUP(Prod_Area_data[[#This Row],[MS]],Ref_MS[],2,FALSE)</f>
        <v>Finland</v>
      </c>
      <c r="D509" s="28" t="s">
        <v>31</v>
      </c>
      <c r="E509" s="28" t="s">
        <v>25</v>
      </c>
      <c r="F509" s="28" t="s">
        <v>58</v>
      </c>
      <c r="G509" s="36">
        <f t="shared" si="103"/>
        <v>34.596666666666664</v>
      </c>
      <c r="H509" s="36">
        <f t="shared" ref="H509:AC509" si="273">H29+H59+H89</f>
        <v>5.4</v>
      </c>
      <c r="I509" s="36">
        <f t="shared" si="273"/>
        <v>5.7</v>
      </c>
      <c r="J509" s="36">
        <f t="shared" si="273"/>
        <v>5.3999999999999995</v>
      </c>
      <c r="K509" s="36">
        <f t="shared" si="273"/>
        <v>4.3999999999999995</v>
      </c>
      <c r="L509" s="36">
        <f t="shared" si="273"/>
        <v>4.4000000000000004</v>
      </c>
      <c r="M509" s="36">
        <f t="shared" si="273"/>
        <v>4.0999999999999996</v>
      </c>
      <c r="N509" s="36">
        <f t="shared" si="273"/>
        <v>4.7</v>
      </c>
      <c r="O509" s="36">
        <f t="shared" si="273"/>
        <v>5.1000000000000005</v>
      </c>
      <c r="P509" s="36">
        <f t="shared" si="273"/>
        <v>3.3</v>
      </c>
      <c r="Q509" s="36">
        <f t="shared" si="273"/>
        <v>6.5</v>
      </c>
      <c r="R509" s="36">
        <f t="shared" si="273"/>
        <v>15.5</v>
      </c>
      <c r="S509" s="36">
        <f t="shared" si="273"/>
        <v>14.5</v>
      </c>
      <c r="T509" s="36">
        <f t="shared" si="273"/>
        <v>12.9</v>
      </c>
      <c r="U509" s="36">
        <f t="shared" si="273"/>
        <v>11.3</v>
      </c>
      <c r="V509" s="36">
        <f t="shared" si="273"/>
        <v>14.299999999999999</v>
      </c>
      <c r="W509" s="36">
        <f t="shared" si="273"/>
        <v>23.200000000000003</v>
      </c>
      <c r="X509" s="36">
        <f t="shared" si="273"/>
        <v>26.2</v>
      </c>
      <c r="Y509" s="36">
        <f t="shared" si="273"/>
        <v>20.3</v>
      </c>
      <c r="Z509" s="36">
        <f t="shared" si="273"/>
        <v>24.700000000000003</v>
      </c>
      <c r="AA509" s="36">
        <f t="shared" si="273"/>
        <v>27.1</v>
      </c>
      <c r="AB509" s="36">
        <f t="shared" si="273"/>
        <v>34.4</v>
      </c>
      <c r="AC509" s="36">
        <f t="shared" si="273"/>
        <v>28.83</v>
      </c>
      <c r="AD509" s="36">
        <f t="shared" ref="AD509:AE509" si="274">AD29+AD59+AD89</f>
        <v>40.56</v>
      </c>
      <c r="AE509" s="56">
        <f t="shared" si="274"/>
        <v>42.39</v>
      </c>
      <c r="AF509" s="51">
        <f t="shared" ref="AF509" si="275">AF29+AF59+AF89</f>
        <v>52.2</v>
      </c>
    </row>
    <row r="510" spans="1:32" x14ac:dyDescent="0.25">
      <c r="A510" s="2" t="s">
        <v>28</v>
      </c>
      <c r="B510" s="24" t="str">
        <f>VLOOKUP(Prod_Area_data[[#This Row],[or_product]],Ref_products[],2,FALSE)</f>
        <v>Total protein crops</v>
      </c>
      <c r="C510" s="24" t="str">
        <f>VLOOKUP(Prod_Area_data[[#This Row],[MS]],Ref_MS[],2,FALSE)</f>
        <v>Sweden</v>
      </c>
      <c r="D510" s="28" t="s">
        <v>31</v>
      </c>
      <c r="E510" s="28" t="s">
        <v>26</v>
      </c>
      <c r="F510" s="28" t="s">
        <v>59</v>
      </c>
      <c r="G510" s="36">
        <f t="shared" si="103"/>
        <v>43.26</v>
      </c>
      <c r="H510" s="36">
        <f t="shared" ref="H510:AC510" si="276">H30+H60+H90</f>
        <v>27.28</v>
      </c>
      <c r="I510" s="36">
        <f t="shared" si="276"/>
        <v>28.939999999999998</v>
      </c>
      <c r="J510" s="36">
        <f t="shared" si="276"/>
        <v>30.979999999999997</v>
      </c>
      <c r="K510" s="36">
        <f t="shared" si="276"/>
        <v>27.93</v>
      </c>
      <c r="L510" s="36">
        <f t="shared" si="276"/>
        <v>32.15</v>
      </c>
      <c r="M510" s="36">
        <f t="shared" si="276"/>
        <v>30.59</v>
      </c>
      <c r="N510" s="36">
        <f t="shared" si="276"/>
        <v>25.44</v>
      </c>
      <c r="O510" s="36">
        <f t="shared" si="276"/>
        <v>18.7</v>
      </c>
      <c r="P510" s="36">
        <f t="shared" si="276"/>
        <v>16.990000000000002</v>
      </c>
      <c r="Q510" s="36">
        <f t="shared" si="276"/>
        <v>24.27</v>
      </c>
      <c r="R510" s="36">
        <f t="shared" si="276"/>
        <v>35.650000000000006</v>
      </c>
      <c r="S510" s="36">
        <f t="shared" si="276"/>
        <v>31.810000000000002</v>
      </c>
      <c r="T510" s="36">
        <f t="shared" si="276"/>
        <v>30.78</v>
      </c>
      <c r="U510" s="36">
        <f t="shared" si="276"/>
        <v>29.67</v>
      </c>
      <c r="V510" s="36">
        <f t="shared" si="276"/>
        <v>33.29</v>
      </c>
      <c r="W510" s="36">
        <f t="shared" si="276"/>
        <v>47.400000000000006</v>
      </c>
      <c r="X510" s="36">
        <f t="shared" si="276"/>
        <v>54.71</v>
      </c>
      <c r="Y510" s="36">
        <f t="shared" si="276"/>
        <v>54.349999999999994</v>
      </c>
      <c r="Z510" s="36">
        <f t="shared" si="276"/>
        <v>47.96</v>
      </c>
      <c r="AA510" s="36">
        <f t="shared" si="276"/>
        <v>38.68</v>
      </c>
      <c r="AB510" s="36">
        <f t="shared" si="276"/>
        <v>41.53</v>
      </c>
      <c r="AC510" s="36">
        <f t="shared" si="276"/>
        <v>42.28</v>
      </c>
      <c r="AD510" s="36">
        <f t="shared" ref="AD510:AE510" si="277">AD30+AD60+AD90</f>
        <v>45.97</v>
      </c>
      <c r="AE510" s="56">
        <f t="shared" si="277"/>
        <v>46.1</v>
      </c>
      <c r="AF510" s="51">
        <f t="shared" ref="AF510" si="278">AF30+AF60+AF90</f>
        <v>45.073333333333039</v>
      </c>
    </row>
    <row r="511" spans="1:32" x14ac:dyDescent="0.25">
      <c r="A511" s="2" t="s">
        <v>28</v>
      </c>
      <c r="B511" s="24" t="str">
        <f>VLOOKUP(Prod_Area_data[[#This Row],[or_product]],Ref_products[],2,FALSE)</f>
        <v>Total protein crops</v>
      </c>
      <c r="C511" s="24" t="str">
        <f>VLOOKUP(Prod_Area_data[[#This Row],[MS]],Ref_MS[],2,FALSE)</f>
        <v>United Kingdom</v>
      </c>
      <c r="D511" s="28" t="s">
        <v>31</v>
      </c>
      <c r="E511" s="28" t="s">
        <v>27</v>
      </c>
      <c r="F511" s="28" t="s">
        <v>60</v>
      </c>
      <c r="G511" s="36">
        <f t="shared" si="103"/>
        <v>9.473903143468002E-15</v>
      </c>
      <c r="H511" s="36">
        <f t="shared" ref="H511:AB511" si="279">H31+H61+H91</f>
        <v>207.89999999999998</v>
      </c>
      <c r="I511" s="36">
        <f t="shared" si="279"/>
        <v>275.89999999999998</v>
      </c>
      <c r="J511" s="36">
        <f t="shared" si="279"/>
        <v>249</v>
      </c>
      <c r="K511" s="36">
        <f t="shared" si="279"/>
        <v>235.1</v>
      </c>
      <c r="L511" s="36">
        <f t="shared" si="279"/>
        <v>240.10000000000002</v>
      </c>
      <c r="M511" s="36">
        <f t="shared" si="279"/>
        <v>237.7</v>
      </c>
      <c r="N511" s="36">
        <f t="shared" si="279"/>
        <v>230.2</v>
      </c>
      <c r="O511" s="36">
        <f t="shared" si="279"/>
        <v>161</v>
      </c>
      <c r="P511" s="36">
        <f t="shared" si="279"/>
        <v>148.4</v>
      </c>
      <c r="Q511" s="36">
        <f t="shared" si="279"/>
        <v>228</v>
      </c>
      <c r="R511" s="36">
        <f t="shared" si="279"/>
        <v>210</v>
      </c>
      <c r="S511" s="36">
        <f t="shared" si="279"/>
        <v>155</v>
      </c>
      <c r="T511" s="36">
        <f t="shared" si="279"/>
        <v>120</v>
      </c>
      <c r="U511" s="36">
        <f t="shared" si="279"/>
        <v>147</v>
      </c>
      <c r="V511" s="36">
        <f t="shared" si="279"/>
        <v>139</v>
      </c>
      <c r="W511" s="36">
        <f t="shared" si="279"/>
        <v>214</v>
      </c>
      <c r="X511" s="36">
        <f t="shared" si="279"/>
        <v>228</v>
      </c>
      <c r="Y511" s="36">
        <f t="shared" si="279"/>
        <v>233</v>
      </c>
      <c r="Z511" s="36">
        <f t="shared" si="279"/>
        <v>192.7</v>
      </c>
      <c r="AA511" s="36">
        <f t="shared" si="279"/>
        <v>177.94</v>
      </c>
      <c r="AB511" s="36">
        <f t="shared" si="279"/>
        <v>240.9</v>
      </c>
      <c r="AC511" s="51"/>
      <c r="AD511" s="51"/>
      <c r="AE511" s="56"/>
      <c r="AF511" s="51"/>
    </row>
    <row r="512" spans="1:32" x14ac:dyDescent="0.25">
      <c r="A512" s="2" t="s">
        <v>29</v>
      </c>
      <c r="B512" s="24" t="str">
        <f>VLOOKUP(Prod_Area_data[[#This Row],[or_product]],Ref_products[],2,FALSE)</f>
        <v>Total protein crops</v>
      </c>
      <c r="C512" s="24" t="str">
        <f>VLOOKUP(Prod_Area_data[[#This Row],[MS]],Ref_MS[],2,FALSE)</f>
        <v>EU-27</v>
      </c>
      <c r="D512" s="28" t="s">
        <v>31</v>
      </c>
      <c r="E512" s="28" t="s">
        <v>114</v>
      </c>
      <c r="F512" s="28" t="s">
        <v>115</v>
      </c>
      <c r="G512" s="36">
        <f t="shared" si="103"/>
        <v>3437.1020704834941</v>
      </c>
      <c r="H512" s="36">
        <f>H212+H272+H242</f>
        <v>3363.5099999999984</v>
      </c>
      <c r="I512" s="36">
        <f t="shared" ref="I512:AC512" si="280">I212+I272+I242</f>
        <v>3344.1699999999996</v>
      </c>
      <c r="J512" s="36">
        <f t="shared" si="280"/>
        <v>3371.2000000000003</v>
      </c>
      <c r="K512" s="36">
        <f t="shared" si="280"/>
        <v>3338.1193975903616</v>
      </c>
      <c r="L512" s="36">
        <f t="shared" si="280"/>
        <v>3634.7914285714287</v>
      </c>
      <c r="M512" s="36">
        <f t="shared" si="280"/>
        <v>3053.4522748815166</v>
      </c>
      <c r="N512" s="36">
        <f t="shared" si="280"/>
        <v>2585.1867975460123</v>
      </c>
      <c r="O512" s="36">
        <f t="shared" si="280"/>
        <v>1871.1943902439027</v>
      </c>
      <c r="P512" s="36">
        <f t="shared" si="280"/>
        <v>1690.3064963339816</v>
      </c>
      <c r="Q512" s="36">
        <f t="shared" si="280"/>
        <v>2043.1421951219518</v>
      </c>
      <c r="R512" s="36">
        <f t="shared" si="280"/>
        <v>2874.8999999999996</v>
      </c>
      <c r="S512" s="36">
        <f t="shared" si="280"/>
        <v>2318.0700000000006</v>
      </c>
      <c r="T512" s="36">
        <f t="shared" si="280"/>
        <v>1948.13</v>
      </c>
      <c r="U512" s="36">
        <f t="shared" si="280"/>
        <v>1960.85</v>
      </c>
      <c r="V512" s="36">
        <f t="shared" si="280"/>
        <v>2272.25</v>
      </c>
      <c r="W512" s="36">
        <f t="shared" si="280"/>
        <v>3484.2799999999997</v>
      </c>
      <c r="X512" s="36">
        <f t="shared" si="280"/>
        <v>3691.8500000000004</v>
      </c>
      <c r="Y512" s="36">
        <f t="shared" si="280"/>
        <v>4252.09</v>
      </c>
      <c r="Z512" s="36">
        <f t="shared" si="280"/>
        <v>3077.61</v>
      </c>
      <c r="AA512" s="36">
        <f t="shared" si="280"/>
        <v>3259.9399999999996</v>
      </c>
      <c r="AB512" s="36">
        <f t="shared" si="280"/>
        <v>3516.3099999999995</v>
      </c>
      <c r="AC512" s="36">
        <f t="shared" si="280"/>
        <v>3285.2599999999993</v>
      </c>
      <c r="AD512" s="36">
        <f t="shared" ref="AD512:AE512" si="281">AD212+AD272+AD242</f>
        <v>3609.79</v>
      </c>
      <c r="AE512" s="56">
        <f t="shared" si="281"/>
        <v>3509.7362114504845</v>
      </c>
      <c r="AF512" s="51">
        <f t="shared" ref="AF512" si="282">AF212+AF272+AF242</f>
        <v>3979.9460149398647</v>
      </c>
    </row>
    <row r="513" spans="1:32" x14ac:dyDescent="0.25">
      <c r="A513" s="2" t="s">
        <v>29</v>
      </c>
      <c r="B513" s="24" t="str">
        <f>VLOOKUP(Prod_Area_data[[#This Row],[or_product]],Ref_products[],2,FALSE)</f>
        <v>Total protein crops</v>
      </c>
      <c r="C513" s="24" t="str">
        <f>VLOOKUP(Prod_Area_data[[#This Row],[MS]],Ref_MS[],2,FALSE)</f>
        <v>EU-28</v>
      </c>
      <c r="D513" s="28" t="s">
        <v>31</v>
      </c>
      <c r="E513" s="28" t="s">
        <v>34</v>
      </c>
      <c r="F513" s="28" t="s">
        <v>35</v>
      </c>
      <c r="G513" s="36"/>
      <c r="H513" s="36">
        <f>H213+H273+H243</f>
        <v>4095.0099999999989</v>
      </c>
      <c r="I513" s="36">
        <f t="shared" ref="I513:AA513" si="283">I213+I273+I243</f>
        <v>4264.9699999999993</v>
      </c>
      <c r="J513" s="36">
        <f t="shared" si="283"/>
        <v>4264.8</v>
      </c>
      <c r="K513" s="36">
        <f t="shared" si="283"/>
        <v>4225.4193975903618</v>
      </c>
      <c r="L513" s="36">
        <f t="shared" si="283"/>
        <v>4489.6014285714282</v>
      </c>
      <c r="M513" s="36">
        <f t="shared" si="283"/>
        <v>3914.552274881517</v>
      </c>
      <c r="N513" s="36">
        <f t="shared" si="283"/>
        <v>3328.6867975460123</v>
      </c>
      <c r="O513" s="36">
        <f t="shared" si="283"/>
        <v>2306.772401243903</v>
      </c>
      <c r="P513" s="36">
        <f t="shared" si="283"/>
        <v>2327.7955018339817</v>
      </c>
      <c r="Q513" s="36">
        <f t="shared" si="283"/>
        <v>2882.5421951219519</v>
      </c>
      <c r="R513" s="36">
        <f t="shared" si="283"/>
        <v>3601.8999999999996</v>
      </c>
      <c r="S513" s="36">
        <f t="shared" si="283"/>
        <v>2860.0700000000006</v>
      </c>
      <c r="T513" s="36">
        <f t="shared" si="283"/>
        <v>2342.13</v>
      </c>
      <c r="U513" s="36">
        <f t="shared" si="283"/>
        <v>2456.85</v>
      </c>
      <c r="V513" s="36">
        <f t="shared" si="283"/>
        <v>2846.25</v>
      </c>
      <c r="W513" s="36">
        <f t="shared" si="283"/>
        <v>4404.28</v>
      </c>
      <c r="X513" s="36">
        <f t="shared" si="283"/>
        <v>4528.8500000000004</v>
      </c>
      <c r="Y513" s="36">
        <f t="shared" si="283"/>
        <v>5183.09</v>
      </c>
      <c r="Z513" s="36">
        <f t="shared" si="283"/>
        <v>3586.31</v>
      </c>
      <c r="AA513" s="36">
        <f t="shared" si="283"/>
        <v>3967.6399999999994</v>
      </c>
      <c r="AB513" s="36"/>
      <c r="AC513" s="51"/>
      <c r="AD513" s="51"/>
      <c r="AE513" s="56"/>
      <c r="AF513" s="51"/>
    </row>
    <row r="514" spans="1:32" x14ac:dyDescent="0.25">
      <c r="A514" s="2" t="s">
        <v>29</v>
      </c>
      <c r="B514" s="24" t="str">
        <f>VLOOKUP(Prod_Area_data[[#This Row],[or_product]],Ref_products[],2,FALSE)</f>
        <v>Total protein crops</v>
      </c>
      <c r="C514" s="24" t="str">
        <f>VLOOKUP(Prod_Area_data[[#This Row],[MS]],Ref_MS[],2,FALSE)</f>
        <v>Belgium</v>
      </c>
      <c r="D514" s="28" t="s">
        <v>31</v>
      </c>
      <c r="E514" s="28" t="s">
        <v>0</v>
      </c>
      <c r="F514" s="28" t="s">
        <v>36</v>
      </c>
      <c r="G514" s="36">
        <f t="shared" ref="G514:G577" si="284">(SUM(AA514:AE514)-MAX(AA514:AE514)-MIN(AA514:AE514))/3</f>
        <v>7.6633333333333313</v>
      </c>
      <c r="H514" s="36">
        <f t="shared" ref="H514:AC514" si="285">H214+H274+H244</f>
        <v>7.2</v>
      </c>
      <c r="I514" s="36">
        <f t="shared" si="285"/>
        <v>7.7999999999999989</v>
      </c>
      <c r="J514" s="36">
        <f t="shared" si="285"/>
        <v>6.3000000000000007</v>
      </c>
      <c r="K514" s="36">
        <f t="shared" si="285"/>
        <v>10.6</v>
      </c>
      <c r="L514" s="36">
        <f t="shared" si="285"/>
        <v>8.1</v>
      </c>
      <c r="M514" s="36">
        <f t="shared" si="285"/>
        <v>6.8</v>
      </c>
      <c r="N514" s="36">
        <f t="shared" si="285"/>
        <v>5.3</v>
      </c>
      <c r="O514" s="36">
        <f t="shared" si="285"/>
        <v>5</v>
      </c>
      <c r="P514" s="36">
        <f t="shared" si="285"/>
        <v>5</v>
      </c>
      <c r="Q514" s="36">
        <f t="shared" si="285"/>
        <v>7.8000000000000007</v>
      </c>
      <c r="R514" s="36">
        <f t="shared" si="285"/>
        <v>0</v>
      </c>
      <c r="S514" s="36">
        <f t="shared" si="285"/>
        <v>6.04</v>
      </c>
      <c r="T514" s="36">
        <f t="shared" si="285"/>
        <v>4.5</v>
      </c>
      <c r="U514" s="36">
        <f t="shared" si="285"/>
        <v>4.2</v>
      </c>
      <c r="V514" s="36">
        <f t="shared" si="285"/>
        <v>0</v>
      </c>
      <c r="W514" s="36">
        <f t="shared" si="285"/>
        <v>6.58</v>
      </c>
      <c r="X514" s="36">
        <f t="shared" si="285"/>
        <v>6.1099999999999994</v>
      </c>
      <c r="Y514" s="36">
        <f t="shared" si="285"/>
        <v>6.33</v>
      </c>
      <c r="Z514" s="36">
        <f t="shared" si="285"/>
        <v>7.16</v>
      </c>
      <c r="AA514" s="36">
        <f t="shared" si="285"/>
        <v>8.24</v>
      </c>
      <c r="AB514" s="36">
        <f t="shared" si="285"/>
        <v>7.6899999999999995</v>
      </c>
      <c r="AC514" s="36">
        <f t="shared" si="285"/>
        <v>7.3599999999999994</v>
      </c>
      <c r="AD514" s="36">
        <f t="shared" ref="AD514:AE514" si="286">AD214+AD274+AD244</f>
        <v>7.9399999999999995</v>
      </c>
      <c r="AE514" s="56">
        <f t="shared" si="286"/>
        <v>7.1</v>
      </c>
      <c r="AF514" s="51">
        <f t="shared" ref="AF514" si="287">AF214+AF274+AF244</f>
        <v>9.549016376672359</v>
      </c>
    </row>
    <row r="515" spans="1:32" x14ac:dyDescent="0.25">
      <c r="A515" s="2" t="s">
        <v>29</v>
      </c>
      <c r="B515" s="24" t="str">
        <f>VLOOKUP(Prod_Area_data[[#This Row],[or_product]],Ref_products[],2,FALSE)</f>
        <v>Total protein crops</v>
      </c>
      <c r="C515" s="24" t="str">
        <f>VLOOKUP(Prod_Area_data[[#This Row],[MS]],Ref_MS[],2,FALSE)</f>
        <v>Bulgaria</v>
      </c>
      <c r="D515" s="28" t="s">
        <v>31</v>
      </c>
      <c r="E515" s="28" t="s">
        <v>1</v>
      </c>
      <c r="F515" s="28" t="s">
        <v>37</v>
      </c>
      <c r="G515" s="36">
        <f t="shared" si="284"/>
        <v>25.140000000000004</v>
      </c>
      <c r="H515" s="36">
        <f t="shared" ref="H515:AC515" si="288">H215+H275+H245</f>
        <v>5.2</v>
      </c>
      <c r="I515" s="36">
        <f t="shared" si="288"/>
        <v>8.6999999999999993</v>
      </c>
      <c r="J515" s="36">
        <f t="shared" si="288"/>
        <v>8.9</v>
      </c>
      <c r="K515" s="36">
        <f t="shared" si="288"/>
        <v>4.2</v>
      </c>
      <c r="L515" s="36">
        <f t="shared" si="288"/>
        <v>5.0999999999999996</v>
      </c>
      <c r="M515" s="36">
        <f t="shared" si="288"/>
        <v>2.5</v>
      </c>
      <c r="N515" s="36">
        <f t="shared" si="288"/>
        <v>2.8</v>
      </c>
      <c r="O515" s="36">
        <f t="shared" si="288"/>
        <v>2.9000000000000004</v>
      </c>
      <c r="P515" s="36">
        <f t="shared" si="288"/>
        <v>4.3999999999999995</v>
      </c>
      <c r="Q515" s="36">
        <f t="shared" si="288"/>
        <v>6.7</v>
      </c>
      <c r="R515" s="36">
        <f t="shared" si="288"/>
        <v>5.7200000000000006</v>
      </c>
      <c r="S515" s="36">
        <f t="shared" si="288"/>
        <v>3.48</v>
      </c>
      <c r="T515" s="36">
        <f t="shared" si="288"/>
        <v>3.7</v>
      </c>
      <c r="U515" s="36">
        <f t="shared" si="288"/>
        <v>3.15</v>
      </c>
      <c r="V515" s="36">
        <f t="shared" si="288"/>
        <v>2.48</v>
      </c>
      <c r="W515" s="36">
        <f t="shared" si="288"/>
        <v>25.18</v>
      </c>
      <c r="X515" s="36">
        <f t="shared" si="288"/>
        <v>50.129999999999995</v>
      </c>
      <c r="Y515" s="36">
        <f t="shared" si="288"/>
        <v>135.89999999999998</v>
      </c>
      <c r="Z515" s="36">
        <f t="shared" si="288"/>
        <v>56.86</v>
      </c>
      <c r="AA515" s="36">
        <f t="shared" si="288"/>
        <v>40.56</v>
      </c>
      <c r="AB515" s="36">
        <f t="shared" si="288"/>
        <v>28.53</v>
      </c>
      <c r="AC515" s="36">
        <f t="shared" si="288"/>
        <v>27.46</v>
      </c>
      <c r="AD515" s="36">
        <f t="shared" ref="AD515:AE515" si="289">AD215+AD275+AD245</f>
        <v>19.43</v>
      </c>
      <c r="AE515" s="56">
        <f t="shared" si="289"/>
        <v>19</v>
      </c>
      <c r="AF515" s="51">
        <f t="shared" ref="AF515" si="290">AF215+AF275+AF245</f>
        <v>33.059600000000209</v>
      </c>
    </row>
    <row r="516" spans="1:32" x14ac:dyDescent="0.25">
      <c r="A516" s="2" t="s">
        <v>29</v>
      </c>
      <c r="B516" s="24" t="str">
        <f>VLOOKUP(Prod_Area_data[[#This Row],[or_product]],Ref_products[],2,FALSE)</f>
        <v>Total protein crops</v>
      </c>
      <c r="C516" s="24" t="str">
        <f>VLOOKUP(Prod_Area_data[[#This Row],[MS]],Ref_MS[],2,FALSE)</f>
        <v>Czechia</v>
      </c>
      <c r="D516" s="28" t="s">
        <v>31</v>
      </c>
      <c r="E516" s="28" t="s">
        <v>2</v>
      </c>
      <c r="F516" s="28" t="s">
        <v>38</v>
      </c>
      <c r="G516" s="36">
        <f t="shared" si="284"/>
        <v>105.79</v>
      </c>
      <c r="H516" s="36">
        <f t="shared" ref="H516:AC516" si="291">H216+H276+H246</f>
        <v>75.3</v>
      </c>
      <c r="I516" s="36">
        <f t="shared" si="291"/>
        <v>82.54</v>
      </c>
      <c r="J516" s="36">
        <f t="shared" si="291"/>
        <v>56.15</v>
      </c>
      <c r="K516" s="36">
        <f t="shared" si="291"/>
        <v>53.74</v>
      </c>
      <c r="L516" s="36">
        <f t="shared" si="291"/>
        <v>71.959999999999994</v>
      </c>
      <c r="M516" s="36">
        <f t="shared" si="291"/>
        <v>78.760000000000005</v>
      </c>
      <c r="N516" s="36">
        <f t="shared" si="291"/>
        <v>74.739999999999995</v>
      </c>
      <c r="O516" s="36">
        <f t="shared" si="291"/>
        <v>56.7</v>
      </c>
      <c r="P516" s="36">
        <f t="shared" si="291"/>
        <v>42.199999999999996</v>
      </c>
      <c r="Q516" s="36">
        <f t="shared" si="291"/>
        <v>54.07</v>
      </c>
      <c r="R516" s="36">
        <f t="shared" si="291"/>
        <v>50.79</v>
      </c>
      <c r="S516" s="36">
        <f t="shared" si="291"/>
        <v>55.67</v>
      </c>
      <c r="T516" s="36">
        <f t="shared" si="291"/>
        <v>33.17</v>
      </c>
      <c r="U516" s="36">
        <f t="shared" si="291"/>
        <v>32.85</v>
      </c>
      <c r="V516" s="36">
        <f t="shared" si="291"/>
        <v>46.51</v>
      </c>
      <c r="W516" s="36">
        <f t="shared" si="291"/>
        <v>81.759999999999991</v>
      </c>
      <c r="X516" s="36">
        <f t="shared" si="291"/>
        <v>74.55</v>
      </c>
      <c r="Y516" s="36">
        <f t="shared" si="291"/>
        <v>94.22</v>
      </c>
      <c r="Z516" s="36">
        <f t="shared" si="291"/>
        <v>76.86999999999999</v>
      </c>
      <c r="AA516" s="36">
        <f t="shared" si="291"/>
        <v>71.2</v>
      </c>
      <c r="AB516" s="36">
        <f t="shared" si="291"/>
        <v>89.47</v>
      </c>
      <c r="AC516" s="36">
        <f t="shared" si="291"/>
        <v>109.39999999999999</v>
      </c>
      <c r="AD516" s="36">
        <f t="shared" ref="AD516:AE516" si="292">AD216+AD276+AD246</f>
        <v>120.87</v>
      </c>
      <c r="AE516" s="56">
        <f t="shared" si="292"/>
        <v>118.50000000000001</v>
      </c>
      <c r="AF516" s="51">
        <f t="shared" ref="AF516" si="293">AF216+AF276+AF246</f>
        <v>136.37433172078582</v>
      </c>
    </row>
    <row r="517" spans="1:32" x14ac:dyDescent="0.25">
      <c r="A517" s="2" t="s">
        <v>29</v>
      </c>
      <c r="B517" s="24" t="str">
        <f>VLOOKUP(Prod_Area_data[[#This Row],[or_product]],Ref_products[],2,FALSE)</f>
        <v>Total protein crops</v>
      </c>
      <c r="C517" s="24" t="str">
        <f>VLOOKUP(Prod_Area_data[[#This Row],[MS]],Ref_MS[],2,FALSE)</f>
        <v>Denmark</v>
      </c>
      <c r="D517" s="28" t="s">
        <v>31</v>
      </c>
      <c r="E517" s="28" t="s">
        <v>3</v>
      </c>
      <c r="F517" s="28" t="s">
        <v>39</v>
      </c>
      <c r="G517" s="36">
        <f t="shared" si="284"/>
        <v>119.83333333333333</v>
      </c>
      <c r="H517" s="36">
        <f t="shared" ref="H517:AC517" si="294">H217+H277+H247</f>
        <v>138.69999999999999</v>
      </c>
      <c r="I517" s="36">
        <f t="shared" si="294"/>
        <v>113.2</v>
      </c>
      <c r="J517" s="36">
        <f t="shared" si="294"/>
        <v>149.5</v>
      </c>
      <c r="K517" s="36">
        <f t="shared" si="294"/>
        <v>125.1</v>
      </c>
      <c r="L517" s="36">
        <f t="shared" si="294"/>
        <v>96</v>
      </c>
      <c r="M517" s="36">
        <f t="shared" si="294"/>
        <v>53.1</v>
      </c>
      <c r="N517" s="36">
        <f t="shared" si="294"/>
        <v>32.200000000000003</v>
      </c>
      <c r="O517" s="36">
        <f t="shared" si="294"/>
        <v>19.399999999999999</v>
      </c>
      <c r="P517" s="36">
        <f t="shared" si="294"/>
        <v>14</v>
      </c>
      <c r="Q517" s="36">
        <f t="shared" si="294"/>
        <v>22.4</v>
      </c>
      <c r="R517" s="36">
        <f t="shared" si="294"/>
        <v>36.1</v>
      </c>
      <c r="S517" s="36">
        <f t="shared" si="294"/>
        <v>28.9</v>
      </c>
      <c r="T517" s="36">
        <f t="shared" si="294"/>
        <v>28.4</v>
      </c>
      <c r="U517" s="36">
        <f t="shared" si="294"/>
        <v>24.6</v>
      </c>
      <c r="V517" s="36">
        <f t="shared" si="294"/>
        <v>33.200000000000003</v>
      </c>
      <c r="W517" s="36">
        <f t="shared" si="294"/>
        <v>51</v>
      </c>
      <c r="X517" s="36">
        <f t="shared" si="294"/>
        <v>55.5</v>
      </c>
      <c r="Y517" s="36">
        <f t="shared" si="294"/>
        <v>89.1</v>
      </c>
      <c r="Z517" s="36">
        <f t="shared" si="294"/>
        <v>89.3</v>
      </c>
      <c r="AA517" s="36">
        <f t="shared" si="294"/>
        <v>85.8</v>
      </c>
      <c r="AB517" s="36">
        <f t="shared" si="294"/>
        <v>111.69999999999999</v>
      </c>
      <c r="AC517" s="36">
        <f t="shared" si="294"/>
        <v>115.9</v>
      </c>
      <c r="AD517" s="36">
        <f t="shared" ref="AD517:AE517" si="295">AD217+AD277+AD247</f>
        <v>168.3</v>
      </c>
      <c r="AE517" s="56">
        <f t="shared" si="295"/>
        <v>131.9</v>
      </c>
      <c r="AF517" s="51">
        <f t="shared" ref="AF517" si="296">AF217+AF277+AF247</f>
        <v>172.4344000000012</v>
      </c>
    </row>
    <row r="518" spans="1:32" x14ac:dyDescent="0.25">
      <c r="A518" s="2" t="s">
        <v>29</v>
      </c>
      <c r="B518" s="24" t="str">
        <f>VLOOKUP(Prod_Area_data[[#This Row],[or_product]],Ref_products[],2,FALSE)</f>
        <v>Total protein crops</v>
      </c>
      <c r="C518" s="24" t="str">
        <f>VLOOKUP(Prod_Area_data[[#This Row],[MS]],Ref_MS[],2,FALSE)</f>
        <v>Germany</v>
      </c>
      <c r="D518" s="28" t="s">
        <v>31</v>
      </c>
      <c r="E518" s="28" t="s">
        <v>4</v>
      </c>
      <c r="F518" s="28" t="s">
        <v>40</v>
      </c>
      <c r="G518" s="36">
        <f t="shared" si="284"/>
        <v>549.76666666666665</v>
      </c>
      <c r="H518" s="36">
        <f t="shared" ref="H518:AC518" si="297">H218+H278+H248</f>
        <v>470.59999999999997</v>
      </c>
      <c r="I518" s="36">
        <f t="shared" si="297"/>
        <v>640.4</v>
      </c>
      <c r="J518" s="36">
        <f t="shared" si="297"/>
        <v>477.9</v>
      </c>
      <c r="K518" s="36">
        <f t="shared" si="297"/>
        <v>513.84939759036138</v>
      </c>
      <c r="L518" s="36">
        <f t="shared" si="297"/>
        <v>575.35142857142853</v>
      </c>
      <c r="M518" s="36">
        <f t="shared" si="297"/>
        <v>449.6222748815166</v>
      </c>
      <c r="N518" s="36">
        <f t="shared" si="297"/>
        <v>384.49079754601229</v>
      </c>
      <c r="O518" s="36">
        <f t="shared" si="297"/>
        <v>255.22439024390243</v>
      </c>
      <c r="P518" s="36">
        <f t="shared" si="297"/>
        <v>219.14649633398173</v>
      </c>
      <c r="Q518" s="36">
        <f t="shared" si="297"/>
        <v>246.00219512195122</v>
      </c>
      <c r="R518" s="36">
        <f t="shared" si="297"/>
        <v>252.47000000000003</v>
      </c>
      <c r="S518" s="36">
        <f t="shared" si="297"/>
        <v>243.6</v>
      </c>
      <c r="T518" s="36">
        <f t="shared" si="297"/>
        <v>231.60000000000002</v>
      </c>
      <c r="U518" s="36">
        <f t="shared" si="297"/>
        <v>220.3</v>
      </c>
      <c r="V518" s="36">
        <f t="shared" si="297"/>
        <v>283.70000000000005</v>
      </c>
      <c r="W518" s="36">
        <f t="shared" si="297"/>
        <v>448.3</v>
      </c>
      <c r="X518" s="36">
        <f t="shared" si="297"/>
        <v>493.9</v>
      </c>
      <c r="Y518" s="36">
        <f t="shared" si="297"/>
        <v>539.70000000000005</v>
      </c>
      <c r="Z518" s="36">
        <f t="shared" si="297"/>
        <v>380.20000000000005</v>
      </c>
      <c r="AA518" s="36">
        <f t="shared" si="297"/>
        <v>413.29999999999995</v>
      </c>
      <c r="AB518" s="36">
        <f t="shared" si="297"/>
        <v>567.40000000000009</v>
      </c>
      <c r="AC518" s="36">
        <f t="shared" si="297"/>
        <v>588.4</v>
      </c>
      <c r="AD518" s="36">
        <f t="shared" ref="AD518:AE518" si="298">AD218+AD278+AD248</f>
        <v>625.1</v>
      </c>
      <c r="AE518" s="56">
        <f t="shared" si="298"/>
        <v>493.5</v>
      </c>
      <c r="AF518" s="51">
        <f t="shared" ref="AF518" si="299">AF218+AF278+AF248</f>
        <v>670.54673018486847</v>
      </c>
    </row>
    <row r="519" spans="1:32" x14ac:dyDescent="0.25">
      <c r="A519" s="2" t="s">
        <v>29</v>
      </c>
      <c r="B519" s="24" t="str">
        <f>VLOOKUP(Prod_Area_data[[#This Row],[or_product]],Ref_products[],2,FALSE)</f>
        <v>Total protein crops</v>
      </c>
      <c r="C519" s="24" t="str">
        <f>VLOOKUP(Prod_Area_data[[#This Row],[MS]],Ref_MS[],2,FALSE)</f>
        <v>Estonia</v>
      </c>
      <c r="D519" s="28" t="s">
        <v>31</v>
      </c>
      <c r="E519" s="28" t="s">
        <v>5</v>
      </c>
      <c r="F519" s="28" t="s">
        <v>41</v>
      </c>
      <c r="G519" s="36">
        <f t="shared" si="284"/>
        <v>118.22666666666669</v>
      </c>
      <c r="H519" s="36">
        <f t="shared" ref="H519:AC519" si="300">H219+H279+H249</f>
        <v>6.6</v>
      </c>
      <c r="I519" s="36">
        <f t="shared" si="300"/>
        <v>6.5</v>
      </c>
      <c r="J519" s="36">
        <f t="shared" si="300"/>
        <v>5</v>
      </c>
      <c r="K519" s="36">
        <f t="shared" si="300"/>
        <v>5</v>
      </c>
      <c r="L519" s="36">
        <f t="shared" si="300"/>
        <v>3.3000000000000003</v>
      </c>
      <c r="M519" s="36">
        <f t="shared" si="300"/>
        <v>5.7</v>
      </c>
      <c r="N519" s="36">
        <f t="shared" si="300"/>
        <v>5.5</v>
      </c>
      <c r="O519" s="36">
        <f t="shared" si="300"/>
        <v>9.5</v>
      </c>
      <c r="P519" s="36">
        <f t="shared" si="300"/>
        <v>3.3000000000000003</v>
      </c>
      <c r="Q519" s="36">
        <f t="shared" si="300"/>
        <v>7.6</v>
      </c>
      <c r="R519" s="36">
        <f t="shared" si="300"/>
        <v>12.5</v>
      </c>
      <c r="S519" s="36">
        <f t="shared" si="300"/>
        <v>15.5</v>
      </c>
      <c r="T519" s="36">
        <f t="shared" si="300"/>
        <v>12.9</v>
      </c>
      <c r="U519" s="36">
        <f t="shared" si="300"/>
        <v>31.400000000000002</v>
      </c>
      <c r="V519" s="36">
        <f t="shared" si="300"/>
        <v>39.5</v>
      </c>
      <c r="W519" s="36">
        <f t="shared" si="300"/>
        <v>86.2</v>
      </c>
      <c r="X519" s="36">
        <f t="shared" si="300"/>
        <v>109.35</v>
      </c>
      <c r="Y519" s="36">
        <f t="shared" si="300"/>
        <v>75.33</v>
      </c>
      <c r="Z519" s="36">
        <f t="shared" si="300"/>
        <v>70.900000000000006</v>
      </c>
      <c r="AA519" s="36">
        <f t="shared" si="300"/>
        <v>111.18</v>
      </c>
      <c r="AB519" s="36">
        <f t="shared" si="300"/>
        <v>120.41</v>
      </c>
      <c r="AC519" s="36">
        <f t="shared" si="300"/>
        <v>79.13</v>
      </c>
      <c r="AD519" s="36">
        <f t="shared" ref="AD519:AE519" si="301">AD219+AD279+AD249</f>
        <v>123.09</v>
      </c>
      <c r="AE519" s="56">
        <f t="shared" si="301"/>
        <v>130.25</v>
      </c>
      <c r="AF519" s="51">
        <f t="shared" ref="AF519" si="302">AF219+AF279+AF249</f>
        <v>141.66159999999957</v>
      </c>
    </row>
    <row r="520" spans="1:32" x14ac:dyDescent="0.25">
      <c r="A520" s="2" t="s">
        <v>29</v>
      </c>
      <c r="B520" s="24" t="str">
        <f>VLOOKUP(Prod_Area_data[[#This Row],[or_product]],Ref_products[],2,FALSE)</f>
        <v>Total protein crops</v>
      </c>
      <c r="C520" s="24" t="str">
        <f>VLOOKUP(Prod_Area_data[[#This Row],[MS]],Ref_MS[],2,FALSE)</f>
        <v>Ireland</v>
      </c>
      <c r="D520" s="28" t="s">
        <v>31</v>
      </c>
      <c r="E520" s="28" t="s">
        <v>6</v>
      </c>
      <c r="F520" s="28" t="s">
        <v>42</v>
      </c>
      <c r="G520" s="36">
        <f t="shared" si="284"/>
        <v>61.949999999999996</v>
      </c>
      <c r="H520" s="36">
        <f t="shared" ref="H520:AC520" si="303">H220+H280+H250</f>
        <v>0</v>
      </c>
      <c r="I520" s="36">
        <f t="shared" si="303"/>
        <v>0</v>
      </c>
      <c r="J520" s="36">
        <f t="shared" si="303"/>
        <v>0</v>
      </c>
      <c r="K520" s="36">
        <f t="shared" si="303"/>
        <v>0</v>
      </c>
      <c r="L520" s="36">
        <f t="shared" si="303"/>
        <v>0</v>
      </c>
      <c r="M520" s="36">
        <f t="shared" si="303"/>
        <v>0</v>
      </c>
      <c r="N520" s="36">
        <f t="shared" si="303"/>
        <v>0</v>
      </c>
      <c r="O520" s="36">
        <f t="shared" si="303"/>
        <v>0</v>
      </c>
      <c r="P520" s="36">
        <f t="shared" si="303"/>
        <v>11.100000000000001</v>
      </c>
      <c r="Q520" s="36">
        <f t="shared" si="303"/>
        <v>22.21</v>
      </c>
      <c r="R520" s="36">
        <f t="shared" si="303"/>
        <v>25.04</v>
      </c>
      <c r="S520" s="36">
        <f t="shared" si="303"/>
        <v>16.47</v>
      </c>
      <c r="T520" s="36">
        <f t="shared" si="303"/>
        <v>19.68</v>
      </c>
      <c r="U520" s="36">
        <f t="shared" si="303"/>
        <v>23.32</v>
      </c>
      <c r="V520" s="36">
        <f t="shared" si="303"/>
        <v>20.61</v>
      </c>
      <c r="W520" s="36">
        <f t="shared" si="303"/>
        <v>69.28</v>
      </c>
      <c r="X520" s="36">
        <f t="shared" si="303"/>
        <v>70.600000000000009</v>
      </c>
      <c r="Y520" s="36">
        <f t="shared" si="303"/>
        <v>90.05</v>
      </c>
      <c r="Z520" s="36">
        <f t="shared" si="303"/>
        <v>22.7</v>
      </c>
      <c r="AA520" s="36">
        <f t="shared" si="303"/>
        <v>44.02</v>
      </c>
      <c r="AB520" s="36">
        <f t="shared" si="303"/>
        <v>65.72999999999999</v>
      </c>
      <c r="AC520" s="36">
        <f t="shared" si="303"/>
        <v>54.42</v>
      </c>
      <c r="AD520" s="36">
        <f t="shared" ref="AD520:AE520" si="304">AD220+AD280+AD250</f>
        <v>65.7</v>
      </c>
      <c r="AE520" s="56">
        <f t="shared" si="304"/>
        <v>80.929999999999993</v>
      </c>
      <c r="AF520" s="51">
        <f t="shared" ref="AF520" si="305">AF220+AF280+AF250</f>
        <v>77.497811113812062</v>
      </c>
    </row>
    <row r="521" spans="1:32" x14ac:dyDescent="0.25">
      <c r="A521" s="2" t="s">
        <v>29</v>
      </c>
      <c r="B521" s="24" t="str">
        <f>VLOOKUP(Prod_Area_data[[#This Row],[or_product]],Ref_products[],2,FALSE)</f>
        <v>Total protein crops</v>
      </c>
      <c r="C521" s="24" t="str">
        <f>VLOOKUP(Prod_Area_data[[#This Row],[MS]],Ref_MS[],2,FALSE)</f>
        <v>Greece</v>
      </c>
      <c r="D521" s="28" t="s">
        <v>31</v>
      </c>
      <c r="E521" s="28" t="s">
        <v>120</v>
      </c>
      <c r="F521" s="28" t="s">
        <v>121</v>
      </c>
      <c r="G521" s="36">
        <f t="shared" si="284"/>
        <v>55.273333333333341</v>
      </c>
      <c r="H521" s="36">
        <f t="shared" ref="H521:AC521" si="306">H221+H281+H251</f>
        <v>9.32</v>
      </c>
      <c r="I521" s="36">
        <f t="shared" si="306"/>
        <v>9.2899999999999991</v>
      </c>
      <c r="J521" s="36">
        <f t="shared" si="306"/>
        <v>6.6099999999999994</v>
      </c>
      <c r="K521" s="36">
        <f t="shared" si="306"/>
        <v>9.17</v>
      </c>
      <c r="L521" s="36">
        <f t="shared" si="306"/>
        <v>9.65</v>
      </c>
      <c r="M521" s="36">
        <f t="shared" si="306"/>
        <v>12.040000000000001</v>
      </c>
      <c r="N521" s="36">
        <f t="shared" si="306"/>
        <v>9.65</v>
      </c>
      <c r="O521" s="36">
        <f t="shared" si="306"/>
        <v>10.130000000000001</v>
      </c>
      <c r="P521" s="36">
        <f t="shared" si="306"/>
        <v>7.55</v>
      </c>
      <c r="Q521" s="36">
        <f t="shared" si="306"/>
        <v>13.309999999999999</v>
      </c>
      <c r="R521" s="36">
        <f t="shared" si="306"/>
        <v>14.280000000000001</v>
      </c>
      <c r="S521" s="36">
        <f t="shared" si="306"/>
        <v>10.719999999999999</v>
      </c>
      <c r="T521" s="36">
        <f t="shared" si="306"/>
        <v>10.06</v>
      </c>
      <c r="U521" s="36">
        <f t="shared" si="306"/>
        <v>15.43</v>
      </c>
      <c r="V521" s="36">
        <f t="shared" si="306"/>
        <v>23.549999999999997</v>
      </c>
      <c r="W521" s="36">
        <f t="shared" si="306"/>
        <v>29.89</v>
      </c>
      <c r="X521" s="36">
        <f t="shared" si="306"/>
        <v>36.989999999999995</v>
      </c>
      <c r="Y521" s="36">
        <f t="shared" si="306"/>
        <v>49.309999999999995</v>
      </c>
      <c r="Z521" s="36">
        <f t="shared" si="306"/>
        <v>54.53</v>
      </c>
      <c r="AA521" s="36">
        <f t="shared" si="306"/>
        <v>51.379999999999995</v>
      </c>
      <c r="AB521" s="36">
        <f t="shared" si="306"/>
        <v>43.96</v>
      </c>
      <c r="AC521" s="36">
        <f t="shared" si="306"/>
        <v>57.88</v>
      </c>
      <c r="AD521" s="36">
        <f t="shared" ref="AD521:AE521" si="307">AD221+AD281+AD251</f>
        <v>62.019999999999996</v>
      </c>
      <c r="AE521" s="56">
        <f t="shared" si="307"/>
        <v>56.56</v>
      </c>
      <c r="AF521" s="51">
        <f t="shared" ref="AF521" si="308">AF221+AF281+AF251</f>
        <v>61.793614903310392</v>
      </c>
    </row>
    <row r="522" spans="1:32" x14ac:dyDescent="0.25">
      <c r="A522" s="2" t="s">
        <v>29</v>
      </c>
      <c r="B522" s="24" t="str">
        <f>VLOOKUP(Prod_Area_data[[#This Row],[or_product]],Ref_products[],2,FALSE)</f>
        <v>Total protein crops</v>
      </c>
      <c r="C522" s="24" t="str">
        <f>VLOOKUP(Prod_Area_data[[#This Row],[MS]],Ref_MS[],2,FALSE)</f>
        <v>Spain</v>
      </c>
      <c r="D522" s="28" t="s">
        <v>31</v>
      </c>
      <c r="E522" s="28" t="s">
        <v>7</v>
      </c>
      <c r="F522" s="28" t="s">
        <v>44</v>
      </c>
      <c r="G522" s="36">
        <f t="shared" si="284"/>
        <v>187.95666666666668</v>
      </c>
      <c r="H522" s="36">
        <f t="shared" ref="H522:AC522" si="309">H222+H282+H252</f>
        <v>80.099999999999994</v>
      </c>
      <c r="I522" s="36">
        <f t="shared" si="309"/>
        <v>77.2</v>
      </c>
      <c r="J522" s="36">
        <f t="shared" si="309"/>
        <v>157.69999999999999</v>
      </c>
      <c r="K522" s="36">
        <f t="shared" si="309"/>
        <v>214.7</v>
      </c>
      <c r="L522" s="36">
        <f t="shared" si="309"/>
        <v>167.4</v>
      </c>
      <c r="M522" s="36">
        <f t="shared" si="309"/>
        <v>155.69999999999999</v>
      </c>
      <c r="N522" s="36">
        <f t="shared" si="309"/>
        <v>244.8</v>
      </c>
      <c r="O522" s="36">
        <f t="shared" si="309"/>
        <v>204</v>
      </c>
      <c r="P522" s="36">
        <f t="shared" si="309"/>
        <v>169</v>
      </c>
      <c r="Q522" s="36">
        <f t="shared" si="309"/>
        <v>180.3</v>
      </c>
      <c r="R522" s="36">
        <f t="shared" si="309"/>
        <v>278.15999999999997</v>
      </c>
      <c r="S522" s="36">
        <f t="shared" si="309"/>
        <v>301.48</v>
      </c>
      <c r="T522" s="36">
        <f t="shared" si="309"/>
        <v>146.57</v>
      </c>
      <c r="U522" s="36">
        <f t="shared" si="309"/>
        <v>231.6</v>
      </c>
      <c r="V522" s="36">
        <f t="shared" si="309"/>
        <v>183.75000000000003</v>
      </c>
      <c r="W522" s="36">
        <f t="shared" si="309"/>
        <v>261.77</v>
      </c>
      <c r="X522" s="36">
        <f t="shared" si="309"/>
        <v>330.95</v>
      </c>
      <c r="Y522" s="36">
        <f t="shared" si="309"/>
        <v>238.01</v>
      </c>
      <c r="Z522" s="36">
        <f t="shared" si="309"/>
        <v>300.11</v>
      </c>
      <c r="AA522" s="36">
        <f t="shared" si="309"/>
        <v>185.26000000000002</v>
      </c>
      <c r="AB522" s="36">
        <f t="shared" si="309"/>
        <v>253.91</v>
      </c>
      <c r="AC522" s="36">
        <f t="shared" si="309"/>
        <v>200.35</v>
      </c>
      <c r="AD522" s="36">
        <f t="shared" ref="AD522:AE522" si="310">AD222+AD282+AD252</f>
        <v>155.22999999999999</v>
      </c>
      <c r="AE522" s="56">
        <f t="shared" si="310"/>
        <v>178.26</v>
      </c>
      <c r="AF522" s="51">
        <f t="shared" ref="AF522" si="311">AF222+AF282+AF252</f>
        <v>229.52035511246382</v>
      </c>
    </row>
    <row r="523" spans="1:32" x14ac:dyDescent="0.25">
      <c r="A523" s="2" t="s">
        <v>29</v>
      </c>
      <c r="B523" s="24" t="str">
        <f>VLOOKUP(Prod_Area_data[[#This Row],[or_product]],Ref_products[],2,FALSE)</f>
        <v>Total protein crops</v>
      </c>
      <c r="C523" s="24" t="str">
        <f>VLOOKUP(Prod_Area_data[[#This Row],[MS]],Ref_MS[],2,FALSE)</f>
        <v>France</v>
      </c>
      <c r="D523" s="28" t="s">
        <v>31</v>
      </c>
      <c r="E523" s="28" t="s">
        <v>8</v>
      </c>
      <c r="F523" s="28" t="s">
        <v>9</v>
      </c>
      <c r="G523" s="36">
        <f t="shared" si="284"/>
        <v>731.24000000000012</v>
      </c>
      <c r="H523" s="36">
        <f t="shared" ref="H523:AC523" si="312">H223+H283+H253</f>
        <v>2070.6999999999998</v>
      </c>
      <c r="I523" s="36">
        <f t="shared" si="312"/>
        <v>1846.7</v>
      </c>
      <c r="J523" s="36">
        <f t="shared" si="312"/>
        <v>2005.7</v>
      </c>
      <c r="K523" s="36">
        <f t="shared" si="312"/>
        <v>1913</v>
      </c>
      <c r="L523" s="36">
        <f t="shared" si="312"/>
        <v>2067.3000000000002</v>
      </c>
      <c r="M523" s="36">
        <f t="shared" si="312"/>
        <v>1721.1</v>
      </c>
      <c r="N523" s="36">
        <f t="shared" si="312"/>
        <v>1320.6</v>
      </c>
      <c r="O523" s="36">
        <f t="shared" si="312"/>
        <v>847.4</v>
      </c>
      <c r="P523" s="36">
        <f t="shared" si="312"/>
        <v>765.2</v>
      </c>
      <c r="Q523" s="36">
        <f t="shared" si="312"/>
        <v>984.7</v>
      </c>
      <c r="R523" s="36">
        <f t="shared" si="312"/>
        <v>1568.07</v>
      </c>
      <c r="S523" s="36">
        <f t="shared" si="312"/>
        <v>1015.55</v>
      </c>
      <c r="T523" s="36">
        <f t="shared" si="312"/>
        <v>832.3900000000001</v>
      </c>
      <c r="U523" s="36">
        <f t="shared" si="312"/>
        <v>740.67000000000007</v>
      </c>
      <c r="V523" s="36">
        <f t="shared" si="312"/>
        <v>821.86999999999989</v>
      </c>
      <c r="W523" s="36">
        <f t="shared" si="312"/>
        <v>932.58</v>
      </c>
      <c r="X523" s="36">
        <f t="shared" si="312"/>
        <v>762.47</v>
      </c>
      <c r="Y523" s="36">
        <f t="shared" si="312"/>
        <v>980.2</v>
      </c>
      <c r="Z523" s="36">
        <f t="shared" si="312"/>
        <v>739.71</v>
      </c>
      <c r="AA523" s="36">
        <f t="shared" si="312"/>
        <v>893.87</v>
      </c>
      <c r="AB523" s="36">
        <f t="shared" si="312"/>
        <v>719.44999999999993</v>
      </c>
      <c r="AC523" s="36">
        <f t="shared" si="312"/>
        <v>751.49</v>
      </c>
      <c r="AD523" s="36">
        <f t="shared" ref="AD523:AE523" si="313">AD223+AD283+AD253</f>
        <v>568.78</v>
      </c>
      <c r="AE523" s="56">
        <f t="shared" si="313"/>
        <v>722.78</v>
      </c>
      <c r="AF523" s="51">
        <f t="shared" ref="AF523" si="314">AF223+AF283+AF253</f>
        <v>713.1957481446932</v>
      </c>
    </row>
    <row r="524" spans="1:32" x14ac:dyDescent="0.25">
      <c r="A524" s="2" t="s">
        <v>29</v>
      </c>
      <c r="B524" s="24" t="str">
        <f>VLOOKUP(Prod_Area_data[[#This Row],[or_product]],Ref_products[],2,FALSE)</f>
        <v>Total protein crops</v>
      </c>
      <c r="C524" s="24" t="str">
        <f>VLOOKUP(Prod_Area_data[[#This Row],[MS]],Ref_MS[],2,FALSE)</f>
        <v>Croatia</v>
      </c>
      <c r="D524" s="28" t="s">
        <v>31</v>
      </c>
      <c r="E524" s="28" t="s">
        <v>32</v>
      </c>
      <c r="F524" s="28" t="s">
        <v>33</v>
      </c>
      <c r="G524" s="36">
        <f t="shared" si="284"/>
        <v>4.3000000000000007</v>
      </c>
      <c r="H524" s="36">
        <f t="shared" ref="H524:AC524" si="315">H224+H284+H254</f>
        <v>3.5700000000000003</v>
      </c>
      <c r="I524" s="36">
        <f t="shared" si="315"/>
        <v>6.35</v>
      </c>
      <c r="J524" s="36">
        <f t="shared" si="315"/>
        <v>7.24</v>
      </c>
      <c r="K524" s="36">
        <f t="shared" si="315"/>
        <v>6.13</v>
      </c>
      <c r="L524" s="36">
        <f t="shared" si="315"/>
        <v>6.32</v>
      </c>
      <c r="M524" s="36">
        <f t="shared" si="315"/>
        <v>6.93</v>
      </c>
      <c r="N524" s="36">
        <f t="shared" si="315"/>
        <v>4.7799999999999994</v>
      </c>
      <c r="O524" s="36">
        <f t="shared" si="315"/>
        <v>3.17</v>
      </c>
      <c r="P524" s="36">
        <f t="shared" si="315"/>
        <v>5.2799999999999994</v>
      </c>
      <c r="Q524" s="36">
        <f t="shared" si="315"/>
        <v>4.88</v>
      </c>
      <c r="R524" s="36">
        <f t="shared" si="315"/>
        <v>3.1799999999999997</v>
      </c>
      <c r="S524" s="36">
        <f t="shared" si="315"/>
        <v>3.7</v>
      </c>
      <c r="T524" s="36">
        <f t="shared" si="315"/>
        <v>2.74</v>
      </c>
      <c r="U524" s="36">
        <f t="shared" si="315"/>
        <v>3.05</v>
      </c>
      <c r="V524" s="36">
        <f t="shared" si="315"/>
        <v>3.3200000000000003</v>
      </c>
      <c r="W524" s="36">
        <f t="shared" si="315"/>
        <v>2.7</v>
      </c>
      <c r="X524" s="36">
        <f t="shared" si="315"/>
        <v>5.69</v>
      </c>
      <c r="Y524" s="36">
        <f t="shared" si="315"/>
        <v>3.6900000000000004</v>
      </c>
      <c r="Z524" s="36">
        <f t="shared" si="315"/>
        <v>4.28</v>
      </c>
      <c r="AA524" s="36">
        <f t="shared" si="315"/>
        <v>4.75</v>
      </c>
      <c r="AB524" s="36">
        <f t="shared" si="315"/>
        <v>3.13</v>
      </c>
      <c r="AC524" s="36">
        <f t="shared" si="315"/>
        <v>3.71</v>
      </c>
      <c r="AD524" s="36">
        <f t="shared" ref="AD524:AE524" si="316">AD224+AD284+AD254</f>
        <v>4.6899999999999995</v>
      </c>
      <c r="AE524" s="56">
        <f t="shared" si="316"/>
        <v>4.5</v>
      </c>
      <c r="AF524" s="51">
        <f t="shared" ref="AF524" si="317">AF224+AF284+AF254</f>
        <v>4.431325117980931</v>
      </c>
    </row>
    <row r="525" spans="1:32" x14ac:dyDescent="0.25">
      <c r="A525" s="2" t="s">
        <v>29</v>
      </c>
      <c r="B525" s="24" t="str">
        <f>VLOOKUP(Prod_Area_data[[#This Row],[or_product]],Ref_products[],2,FALSE)</f>
        <v>Total protein crops</v>
      </c>
      <c r="C525" s="24" t="str">
        <f>VLOOKUP(Prod_Area_data[[#This Row],[MS]],Ref_MS[],2,FALSE)</f>
        <v>Italy</v>
      </c>
      <c r="D525" s="28" t="s">
        <v>31</v>
      </c>
      <c r="E525" s="28" t="s">
        <v>10</v>
      </c>
      <c r="F525" s="28" t="s">
        <v>45</v>
      </c>
      <c r="G525" s="36">
        <f t="shared" si="284"/>
        <v>168.57333333333335</v>
      </c>
      <c r="H525" s="36">
        <f t="shared" ref="H525:AC525" si="318">H225+H285+H255</f>
        <v>77.899999999999991</v>
      </c>
      <c r="I525" s="36">
        <f t="shared" si="318"/>
        <v>80.599999999999994</v>
      </c>
      <c r="J525" s="36">
        <f t="shared" si="318"/>
        <v>82.8</v>
      </c>
      <c r="K525" s="36">
        <f t="shared" si="318"/>
        <v>83.4</v>
      </c>
      <c r="L525" s="36">
        <f t="shared" si="318"/>
        <v>106.8</v>
      </c>
      <c r="M525" s="36">
        <f t="shared" si="318"/>
        <v>112.80000000000001</v>
      </c>
      <c r="N525" s="36">
        <f t="shared" si="318"/>
        <v>110.39600000000002</v>
      </c>
      <c r="O525" s="36">
        <f t="shared" si="318"/>
        <v>116.75</v>
      </c>
      <c r="P525" s="36">
        <f t="shared" si="318"/>
        <v>125</v>
      </c>
      <c r="Q525" s="36">
        <f t="shared" si="318"/>
        <v>120</v>
      </c>
      <c r="R525" s="36">
        <f t="shared" si="318"/>
        <v>148.29</v>
      </c>
      <c r="S525" s="36">
        <f t="shared" si="318"/>
        <v>130.16999999999999</v>
      </c>
      <c r="T525" s="36">
        <f t="shared" si="318"/>
        <v>131.97</v>
      </c>
      <c r="U525" s="36">
        <f t="shared" si="318"/>
        <v>111.19</v>
      </c>
      <c r="V525" s="36">
        <f t="shared" si="318"/>
        <v>108.82</v>
      </c>
      <c r="W525" s="36">
        <f t="shared" si="318"/>
        <v>118.22999999999999</v>
      </c>
      <c r="X525" s="36">
        <f t="shared" si="318"/>
        <v>151.38</v>
      </c>
      <c r="Y525" s="36">
        <f t="shared" si="318"/>
        <v>152.94</v>
      </c>
      <c r="Z525" s="36">
        <f t="shared" si="318"/>
        <v>164.68</v>
      </c>
      <c r="AA525" s="36">
        <f t="shared" si="318"/>
        <v>201.21</v>
      </c>
      <c r="AB525" s="36">
        <f t="shared" si="318"/>
        <v>195.03</v>
      </c>
      <c r="AC525" s="36">
        <f t="shared" si="318"/>
        <v>167.70000000000002</v>
      </c>
      <c r="AD525" s="36">
        <f t="shared" ref="AD525:AE525" si="319">AD225+AD285+AD255</f>
        <v>142.99</v>
      </c>
      <c r="AE525" s="56">
        <f t="shared" si="319"/>
        <v>139.43</v>
      </c>
      <c r="AF525" s="51">
        <f t="shared" ref="AF525" si="320">AF225+AF285+AF255</f>
        <v>170.96031112677224</v>
      </c>
    </row>
    <row r="526" spans="1:32" x14ac:dyDescent="0.25">
      <c r="A526" s="2" t="s">
        <v>29</v>
      </c>
      <c r="B526" s="24" t="str">
        <f>VLOOKUP(Prod_Area_data[[#This Row],[or_product]],Ref_products[],2,FALSE)</f>
        <v>Total protein crops</v>
      </c>
      <c r="C526" s="24" t="str">
        <f>VLOOKUP(Prod_Area_data[[#This Row],[MS]],Ref_MS[],2,FALSE)</f>
        <v>Cyprus</v>
      </c>
      <c r="D526" s="28" t="s">
        <v>31</v>
      </c>
      <c r="E526" s="28" t="s">
        <v>11</v>
      </c>
      <c r="F526" s="28" t="s">
        <v>46</v>
      </c>
      <c r="G526" s="36">
        <f t="shared" si="284"/>
        <v>0.24</v>
      </c>
      <c r="H526" s="36">
        <f t="shared" ref="H526:AC526" si="321">H226+H286+H256</f>
        <v>1.5</v>
      </c>
      <c r="I526" s="36">
        <f t="shared" si="321"/>
        <v>1.4</v>
      </c>
      <c r="J526" s="36">
        <f t="shared" si="321"/>
        <v>1.3</v>
      </c>
      <c r="K526" s="36">
        <f t="shared" si="321"/>
        <v>0.64999999999999991</v>
      </c>
      <c r="L526" s="36">
        <f t="shared" si="321"/>
        <v>0.66999999999999993</v>
      </c>
      <c r="M526" s="36">
        <f t="shared" si="321"/>
        <v>0.66999999999999993</v>
      </c>
      <c r="N526" s="36">
        <f t="shared" si="321"/>
        <v>0.65999999999999992</v>
      </c>
      <c r="O526" s="36">
        <f t="shared" si="321"/>
        <v>0.6</v>
      </c>
      <c r="P526" s="36">
        <f t="shared" si="321"/>
        <v>0.61</v>
      </c>
      <c r="Q526" s="36">
        <f t="shared" si="321"/>
        <v>0.63</v>
      </c>
      <c r="R526" s="36">
        <f t="shared" si="321"/>
        <v>0.59</v>
      </c>
      <c r="S526" s="36">
        <f t="shared" si="321"/>
        <v>0.64</v>
      </c>
      <c r="T526" s="36">
        <f t="shared" si="321"/>
        <v>0.63</v>
      </c>
      <c r="U526" s="36">
        <f t="shared" si="321"/>
        <v>0.61</v>
      </c>
      <c r="V526" s="36">
        <f t="shared" si="321"/>
        <v>0.55999999999999994</v>
      </c>
      <c r="W526" s="36">
        <f t="shared" si="321"/>
        <v>0.55999999999999994</v>
      </c>
      <c r="X526" s="36">
        <f t="shared" si="321"/>
        <v>0.5</v>
      </c>
      <c r="Y526" s="36">
        <f t="shared" si="321"/>
        <v>0.38</v>
      </c>
      <c r="Z526" s="36">
        <f t="shared" si="321"/>
        <v>0.27</v>
      </c>
      <c r="AA526" s="36">
        <f t="shared" si="321"/>
        <v>0.22999999999999998</v>
      </c>
      <c r="AB526" s="36">
        <f t="shared" si="321"/>
        <v>0.21000000000000002</v>
      </c>
      <c r="AC526" s="36">
        <f t="shared" si="321"/>
        <v>0.25</v>
      </c>
      <c r="AD526" s="36">
        <f t="shared" ref="AD526:AE526" si="322">AD226+AD286+AD256</f>
        <v>0.26</v>
      </c>
      <c r="AE526" s="56">
        <f t="shared" si="322"/>
        <v>0.24</v>
      </c>
      <c r="AF526" s="51">
        <f t="shared" ref="AF526" si="323">AF226+AF286+AF256</f>
        <v>0.12301009975920235</v>
      </c>
    </row>
    <row r="527" spans="1:32" x14ac:dyDescent="0.25">
      <c r="A527" s="2" t="s">
        <v>29</v>
      </c>
      <c r="B527" s="24" t="str">
        <f>VLOOKUP(Prod_Area_data[[#This Row],[or_product]],Ref_products[],2,FALSE)</f>
        <v>Total protein crops</v>
      </c>
      <c r="C527" s="24" t="str">
        <f>VLOOKUP(Prod_Area_data[[#This Row],[MS]],Ref_MS[],2,FALSE)</f>
        <v>Latvia</v>
      </c>
      <c r="D527" s="28" t="s">
        <v>31</v>
      </c>
      <c r="E527" s="28" t="s">
        <v>12</v>
      </c>
      <c r="F527" s="28" t="s">
        <v>47</v>
      </c>
      <c r="G527" s="36">
        <f t="shared" si="284"/>
        <v>123.74399999999999</v>
      </c>
      <c r="H527" s="36">
        <f t="shared" ref="H527:AC527" si="324">H227+H287+H257</f>
        <v>3.3000000000000003</v>
      </c>
      <c r="I527" s="36">
        <f t="shared" si="324"/>
        <v>2.8000000000000003</v>
      </c>
      <c r="J527" s="36">
        <f t="shared" si="324"/>
        <v>3.8</v>
      </c>
      <c r="K527" s="36">
        <f t="shared" si="324"/>
        <v>4.4000000000000004</v>
      </c>
      <c r="L527" s="36">
        <f t="shared" si="324"/>
        <v>4</v>
      </c>
      <c r="M527" s="36">
        <f t="shared" si="324"/>
        <v>3.1</v>
      </c>
      <c r="N527" s="36">
        <f t="shared" si="324"/>
        <v>1.3</v>
      </c>
      <c r="O527" s="36">
        <f t="shared" si="324"/>
        <v>2.4</v>
      </c>
      <c r="P527" s="36">
        <f t="shared" si="324"/>
        <v>2.8</v>
      </c>
      <c r="Q527" s="36">
        <f t="shared" si="324"/>
        <v>3</v>
      </c>
      <c r="R527" s="36">
        <f t="shared" si="324"/>
        <v>5.2</v>
      </c>
      <c r="S527" s="36">
        <f t="shared" si="324"/>
        <v>7.6</v>
      </c>
      <c r="T527" s="36">
        <f t="shared" si="324"/>
        <v>10</v>
      </c>
      <c r="U527" s="36">
        <f t="shared" si="324"/>
        <v>16.100000000000001</v>
      </c>
      <c r="V527" s="36">
        <f t="shared" si="324"/>
        <v>32.700000000000003</v>
      </c>
      <c r="W527" s="36">
        <f t="shared" si="324"/>
        <v>98.8</v>
      </c>
      <c r="X527" s="36">
        <f t="shared" si="324"/>
        <v>123.7</v>
      </c>
      <c r="Y527" s="36">
        <f t="shared" si="324"/>
        <v>170.39999999999998</v>
      </c>
      <c r="Z527" s="36">
        <f t="shared" si="324"/>
        <v>104.2</v>
      </c>
      <c r="AA527" s="36">
        <f t="shared" si="324"/>
        <v>101.3</v>
      </c>
      <c r="AB527" s="36">
        <f t="shared" si="324"/>
        <v>136.69999999999999</v>
      </c>
      <c r="AC527" s="36">
        <f t="shared" si="324"/>
        <v>87.1</v>
      </c>
      <c r="AD527" s="36">
        <f t="shared" ref="AD527:AE527" si="325">AD227+AD287+AD257</f>
        <v>145.20000000000002</v>
      </c>
      <c r="AE527" s="56">
        <f t="shared" si="325"/>
        <v>133.232</v>
      </c>
      <c r="AF527" s="51">
        <f t="shared" ref="AF527" si="326">AF227+AF287+AF257</f>
        <v>160.50666666666621</v>
      </c>
    </row>
    <row r="528" spans="1:32" x14ac:dyDescent="0.25">
      <c r="A528" s="2" t="s">
        <v>29</v>
      </c>
      <c r="B528" s="24" t="str">
        <f>VLOOKUP(Prod_Area_data[[#This Row],[or_product]],Ref_products[],2,FALSE)</f>
        <v>Total protein crops</v>
      </c>
      <c r="C528" s="24" t="str">
        <f>VLOOKUP(Prod_Area_data[[#This Row],[MS]],Ref_MS[],2,FALSE)</f>
        <v>Lithuania</v>
      </c>
      <c r="D528" s="28" t="s">
        <v>31</v>
      </c>
      <c r="E528" s="28" t="s">
        <v>13</v>
      </c>
      <c r="F528" s="28" t="s">
        <v>48</v>
      </c>
      <c r="G528" s="36">
        <f t="shared" si="284"/>
        <v>333.87333333333339</v>
      </c>
      <c r="H528" s="36">
        <f t="shared" ref="H528:AC528" si="327">H228+H288+H258</f>
        <v>54.000000000000007</v>
      </c>
      <c r="I528" s="36">
        <f t="shared" si="327"/>
        <v>35.6</v>
      </c>
      <c r="J528" s="36">
        <f t="shared" si="327"/>
        <v>42.7</v>
      </c>
      <c r="K528" s="36">
        <f t="shared" si="327"/>
        <v>28.900000000000002</v>
      </c>
      <c r="L528" s="36">
        <f t="shared" si="327"/>
        <v>30.1</v>
      </c>
      <c r="M528" s="36">
        <f t="shared" si="327"/>
        <v>31.8</v>
      </c>
      <c r="N528" s="36">
        <f t="shared" si="327"/>
        <v>23.6</v>
      </c>
      <c r="O528" s="36">
        <f t="shared" si="327"/>
        <v>34.800000000000004</v>
      </c>
      <c r="P528" s="36">
        <f t="shared" si="327"/>
        <v>40.699999999999996</v>
      </c>
      <c r="Q528" s="36">
        <f t="shared" si="327"/>
        <v>66</v>
      </c>
      <c r="R528" s="36">
        <f t="shared" si="327"/>
        <v>53.7</v>
      </c>
      <c r="S528" s="36">
        <f t="shared" si="327"/>
        <v>60.699999999999996</v>
      </c>
      <c r="T528" s="36">
        <f t="shared" si="327"/>
        <v>63.5</v>
      </c>
      <c r="U528" s="36">
        <f t="shared" si="327"/>
        <v>70.900000000000006</v>
      </c>
      <c r="V528" s="36">
        <f t="shared" si="327"/>
        <v>166.6</v>
      </c>
      <c r="W528" s="36">
        <f t="shared" si="327"/>
        <v>426.11</v>
      </c>
      <c r="X528" s="36">
        <f t="shared" si="327"/>
        <v>611.95000000000005</v>
      </c>
      <c r="Y528" s="36">
        <f t="shared" si="327"/>
        <v>682.55</v>
      </c>
      <c r="Z528" s="36">
        <f t="shared" si="327"/>
        <v>365.89</v>
      </c>
      <c r="AA528" s="36">
        <f t="shared" si="327"/>
        <v>286.68</v>
      </c>
      <c r="AB528" s="36">
        <f t="shared" si="327"/>
        <v>374.33</v>
      </c>
      <c r="AC528" s="36">
        <f t="shared" si="327"/>
        <v>261.7</v>
      </c>
      <c r="AD528" s="36">
        <f t="shared" ref="AD528:AE528" si="328">AD228+AD288+AD258</f>
        <v>367.34000000000003</v>
      </c>
      <c r="AE528" s="56">
        <f t="shared" si="328"/>
        <v>347.6</v>
      </c>
      <c r="AF528" s="51">
        <f t="shared" ref="AF528" si="329">AF228+AF288+AF258</f>
        <v>372.39262706510289</v>
      </c>
    </row>
    <row r="529" spans="1:32" x14ac:dyDescent="0.25">
      <c r="A529" s="2" t="s">
        <v>29</v>
      </c>
      <c r="B529" s="24" t="str">
        <f>VLOOKUP(Prod_Area_data[[#This Row],[or_product]],Ref_products[],2,FALSE)</f>
        <v>Total protein crops</v>
      </c>
      <c r="C529" s="24" t="str">
        <f>VLOOKUP(Prod_Area_data[[#This Row],[MS]],Ref_MS[],2,FALSE)</f>
        <v>Luxembourg</v>
      </c>
      <c r="D529" s="28" t="s">
        <v>31</v>
      </c>
      <c r="E529" s="28" t="s">
        <v>14</v>
      </c>
      <c r="F529" s="28" t="s">
        <v>49</v>
      </c>
      <c r="G529" s="36">
        <f t="shared" si="284"/>
        <v>0.91666666666666685</v>
      </c>
      <c r="H529" s="36">
        <f t="shared" ref="H529:AC529" si="330">H229+H289+H259</f>
        <v>1.2</v>
      </c>
      <c r="I529" s="36">
        <f t="shared" si="330"/>
        <v>2.2999999999999998</v>
      </c>
      <c r="J529" s="36">
        <f t="shared" si="330"/>
        <v>2.2999999999999998</v>
      </c>
      <c r="K529" s="36">
        <f t="shared" si="330"/>
        <v>2.1</v>
      </c>
      <c r="L529" s="36">
        <f t="shared" si="330"/>
        <v>1.7</v>
      </c>
      <c r="M529" s="36">
        <f t="shared" si="330"/>
        <v>1.5</v>
      </c>
      <c r="N529" s="36">
        <f t="shared" si="330"/>
        <v>1.1000000000000001</v>
      </c>
      <c r="O529" s="36">
        <f t="shared" si="330"/>
        <v>0.79999999999999993</v>
      </c>
      <c r="P529" s="36">
        <f t="shared" si="330"/>
        <v>1.1000000000000001</v>
      </c>
      <c r="Q529" s="36">
        <f t="shared" si="330"/>
        <v>1.2</v>
      </c>
      <c r="R529" s="36">
        <f t="shared" si="330"/>
        <v>0.89</v>
      </c>
      <c r="S529" s="36">
        <f t="shared" si="330"/>
        <v>0.57000000000000006</v>
      </c>
      <c r="T529" s="36">
        <f t="shared" si="330"/>
        <v>0.45</v>
      </c>
      <c r="U529" s="36">
        <f t="shared" si="330"/>
        <v>0.91</v>
      </c>
      <c r="V529" s="36">
        <f t="shared" si="330"/>
        <v>1.02</v>
      </c>
      <c r="W529" s="36">
        <f t="shared" si="330"/>
        <v>1.3199999999999998</v>
      </c>
      <c r="X529" s="36">
        <f t="shared" si="330"/>
        <v>1.05</v>
      </c>
      <c r="Y529" s="36">
        <f t="shared" si="330"/>
        <v>1.47</v>
      </c>
      <c r="Z529" s="36">
        <f t="shared" si="330"/>
        <v>1.1200000000000001</v>
      </c>
      <c r="AA529" s="36">
        <f t="shared" si="330"/>
        <v>0.87</v>
      </c>
      <c r="AB529" s="36">
        <f t="shared" si="330"/>
        <v>1.1199999999999999</v>
      </c>
      <c r="AC529" s="36">
        <f t="shared" si="330"/>
        <v>0.76</v>
      </c>
      <c r="AD529" s="36">
        <f t="shared" ref="AD529:AE529" si="331">AD229+AD289+AD259</f>
        <v>1.17</v>
      </c>
      <c r="AE529" s="56">
        <f t="shared" si="331"/>
        <v>0.44</v>
      </c>
      <c r="AF529" s="51">
        <f t="shared" ref="AF529" si="332">AF229+AF289+AF259</f>
        <v>0.69037446744352204</v>
      </c>
    </row>
    <row r="530" spans="1:32" x14ac:dyDescent="0.25">
      <c r="A530" s="2" t="s">
        <v>29</v>
      </c>
      <c r="B530" s="24" t="str">
        <f>VLOOKUP(Prod_Area_data[[#This Row],[or_product]],Ref_products[],2,FALSE)</f>
        <v>Total protein crops</v>
      </c>
      <c r="C530" s="24" t="str">
        <f>VLOOKUP(Prod_Area_data[[#This Row],[MS]],Ref_MS[],2,FALSE)</f>
        <v>Hungary</v>
      </c>
      <c r="D530" s="28" t="s">
        <v>31</v>
      </c>
      <c r="E530" s="28" t="s">
        <v>15</v>
      </c>
      <c r="F530" s="28" t="s">
        <v>50</v>
      </c>
      <c r="G530" s="36">
        <f t="shared" si="284"/>
        <v>30.049999999999997</v>
      </c>
      <c r="H530" s="36">
        <f t="shared" ref="H530:AC530" si="333">H230+H290+H260</f>
        <v>30.2</v>
      </c>
      <c r="I530" s="36">
        <f t="shared" si="333"/>
        <v>30.2</v>
      </c>
      <c r="J530" s="36">
        <f t="shared" si="333"/>
        <v>30.3</v>
      </c>
      <c r="K530" s="36">
        <f t="shared" si="333"/>
        <v>30.5</v>
      </c>
      <c r="L530" s="36">
        <f t="shared" si="333"/>
        <v>39.1</v>
      </c>
      <c r="M530" s="36">
        <f t="shared" si="333"/>
        <v>28.7</v>
      </c>
      <c r="N530" s="36">
        <f t="shared" si="333"/>
        <v>28.900000000000002</v>
      </c>
      <c r="O530" s="36">
        <f t="shared" si="333"/>
        <v>29.099999999999998</v>
      </c>
      <c r="P530" s="36">
        <f t="shared" si="333"/>
        <v>25.5</v>
      </c>
      <c r="Q530" s="36">
        <f t="shared" si="333"/>
        <v>16.800000000000004</v>
      </c>
      <c r="R530" s="36">
        <f t="shared" si="333"/>
        <v>18.21</v>
      </c>
      <c r="S530" s="36">
        <f t="shared" si="333"/>
        <v>22.75</v>
      </c>
      <c r="T530" s="36">
        <f t="shared" si="333"/>
        <v>43.6</v>
      </c>
      <c r="U530" s="36">
        <f t="shared" si="333"/>
        <v>46.639999999999993</v>
      </c>
      <c r="V530" s="36">
        <f t="shared" si="333"/>
        <v>48.26</v>
      </c>
      <c r="W530" s="36">
        <f t="shared" si="333"/>
        <v>65.41</v>
      </c>
      <c r="X530" s="36">
        <f t="shared" si="333"/>
        <v>49.47</v>
      </c>
      <c r="Y530" s="36">
        <f t="shared" si="333"/>
        <v>49.85</v>
      </c>
      <c r="Z530" s="36">
        <f t="shared" si="333"/>
        <v>33.85</v>
      </c>
      <c r="AA530" s="36">
        <f t="shared" si="333"/>
        <v>40.53</v>
      </c>
      <c r="AB530" s="36">
        <f t="shared" si="333"/>
        <v>25.98</v>
      </c>
      <c r="AC530" s="36">
        <f t="shared" si="333"/>
        <v>31.31</v>
      </c>
      <c r="AD530" s="36">
        <f t="shared" ref="AD530:AE530" si="334">AD230+AD290+AD260</f>
        <v>24.77</v>
      </c>
      <c r="AE530" s="56">
        <f t="shared" si="334"/>
        <v>32.86</v>
      </c>
      <c r="AF530" s="51">
        <f t="shared" ref="AF530" si="335">AF230+AF290+AF260</f>
        <v>21.571261584750104</v>
      </c>
    </row>
    <row r="531" spans="1:32" x14ac:dyDescent="0.25">
      <c r="A531" s="2" t="s">
        <v>29</v>
      </c>
      <c r="B531" s="24" t="str">
        <f>VLOOKUP(Prod_Area_data[[#This Row],[or_product]],Ref_products[],2,FALSE)</f>
        <v>Total protein crops</v>
      </c>
      <c r="C531" s="24" t="str">
        <f>VLOOKUP(Prod_Area_data[[#This Row],[MS]],Ref_MS[],2,FALSE)</f>
        <v>Malta</v>
      </c>
      <c r="D531" s="28" t="s">
        <v>31</v>
      </c>
      <c r="E531" s="28" t="s">
        <v>16</v>
      </c>
      <c r="F531" s="28" t="s">
        <v>51</v>
      </c>
      <c r="G531" s="36">
        <f t="shared" si="284"/>
        <v>0</v>
      </c>
      <c r="H531" s="36">
        <f t="shared" ref="H531:AC531" si="336">H231+H291+H261</f>
        <v>0</v>
      </c>
      <c r="I531" s="36">
        <f t="shared" si="336"/>
        <v>0</v>
      </c>
      <c r="J531" s="36">
        <f t="shared" si="336"/>
        <v>0</v>
      </c>
      <c r="K531" s="36">
        <f t="shared" si="336"/>
        <v>0</v>
      </c>
      <c r="L531" s="36">
        <f t="shared" si="336"/>
        <v>0</v>
      </c>
      <c r="M531" s="36">
        <f t="shared" si="336"/>
        <v>0</v>
      </c>
      <c r="N531" s="36">
        <f t="shared" si="336"/>
        <v>0</v>
      </c>
      <c r="O531" s="36">
        <f t="shared" si="336"/>
        <v>0</v>
      </c>
      <c r="P531" s="36">
        <f t="shared" si="336"/>
        <v>0</v>
      </c>
      <c r="Q531" s="36">
        <f t="shared" si="336"/>
        <v>0</v>
      </c>
      <c r="R531" s="36">
        <f t="shared" si="336"/>
        <v>0</v>
      </c>
      <c r="S531" s="36">
        <f t="shared" si="336"/>
        <v>0</v>
      </c>
      <c r="T531" s="36">
        <f t="shared" si="336"/>
        <v>0</v>
      </c>
      <c r="U531" s="36">
        <f t="shared" si="336"/>
        <v>0</v>
      </c>
      <c r="V531" s="36">
        <f t="shared" si="336"/>
        <v>0</v>
      </c>
      <c r="W531" s="36">
        <f t="shared" si="336"/>
        <v>0</v>
      </c>
      <c r="X531" s="36">
        <f t="shared" si="336"/>
        <v>0</v>
      </c>
      <c r="Y531" s="36">
        <f t="shared" si="336"/>
        <v>0</v>
      </c>
      <c r="Z531" s="36">
        <f t="shared" si="336"/>
        <v>0</v>
      </c>
      <c r="AA531" s="36">
        <f t="shared" si="336"/>
        <v>0</v>
      </c>
      <c r="AB531" s="36">
        <f t="shared" si="336"/>
        <v>0</v>
      </c>
      <c r="AC531" s="36">
        <f t="shared" si="336"/>
        <v>0</v>
      </c>
      <c r="AD531" s="36">
        <f t="shared" ref="AD531:AE531" si="337">AD231+AD291+AD261</f>
        <v>0</v>
      </c>
      <c r="AE531" s="56">
        <f t="shared" si="337"/>
        <v>0</v>
      </c>
      <c r="AF531" s="51">
        <f t="shared" ref="AF531" si="338">AF231+AF291+AF261</f>
        <v>0</v>
      </c>
    </row>
    <row r="532" spans="1:32" x14ac:dyDescent="0.25">
      <c r="A532" s="2" t="s">
        <v>29</v>
      </c>
      <c r="B532" s="24" t="str">
        <f>VLOOKUP(Prod_Area_data[[#This Row],[or_product]],Ref_products[],2,FALSE)</f>
        <v>Total protein crops</v>
      </c>
      <c r="C532" s="24" t="str">
        <f>VLOOKUP(Prod_Area_data[[#This Row],[MS]],Ref_MS[],2,FALSE)</f>
        <v>Netherlands</v>
      </c>
      <c r="D532" s="28" t="s">
        <v>31</v>
      </c>
      <c r="E532" s="28" t="s">
        <v>17</v>
      </c>
      <c r="F532" s="28" t="s">
        <v>52</v>
      </c>
      <c r="G532" s="36">
        <f t="shared" si="284"/>
        <v>2.2399999999999998</v>
      </c>
      <c r="H532" s="36">
        <f t="shared" ref="H532:AC532" si="339">H232+H292+H262</f>
        <v>7.6999999999999993</v>
      </c>
      <c r="I532" s="36">
        <f t="shared" si="339"/>
        <v>8.6000000000000014</v>
      </c>
      <c r="J532" s="36">
        <f t="shared" si="339"/>
        <v>7.9</v>
      </c>
      <c r="K532" s="36">
        <f t="shared" si="339"/>
        <v>12.600000000000001</v>
      </c>
      <c r="L532" s="36">
        <f t="shared" si="339"/>
        <v>15.3</v>
      </c>
      <c r="M532" s="36">
        <f t="shared" si="339"/>
        <v>10.899999999999999</v>
      </c>
      <c r="N532" s="36">
        <f t="shared" si="339"/>
        <v>4.9000000000000004</v>
      </c>
      <c r="O532" s="36">
        <f t="shared" si="339"/>
        <v>4</v>
      </c>
      <c r="P532" s="36">
        <f t="shared" si="339"/>
        <v>3.7</v>
      </c>
      <c r="Q532" s="36">
        <f t="shared" si="339"/>
        <v>8.8000000000000007</v>
      </c>
      <c r="R532" s="36">
        <f t="shared" si="339"/>
        <v>0</v>
      </c>
      <c r="S532" s="36">
        <f t="shared" si="339"/>
        <v>0</v>
      </c>
      <c r="T532" s="36">
        <f t="shared" si="339"/>
        <v>5</v>
      </c>
      <c r="U532" s="36">
        <f t="shared" si="339"/>
        <v>6</v>
      </c>
      <c r="V532" s="36">
        <f t="shared" si="339"/>
        <v>0</v>
      </c>
      <c r="W532" s="36">
        <f t="shared" si="339"/>
        <v>0</v>
      </c>
      <c r="X532" s="36">
        <f t="shared" si="339"/>
        <v>0</v>
      </c>
      <c r="Y532" s="36">
        <f t="shared" si="339"/>
        <v>0</v>
      </c>
      <c r="Z532" s="36">
        <f t="shared" si="339"/>
        <v>0</v>
      </c>
      <c r="AA532" s="36">
        <f t="shared" si="339"/>
        <v>0</v>
      </c>
      <c r="AB532" s="36">
        <f t="shared" si="339"/>
        <v>0</v>
      </c>
      <c r="AC532" s="36">
        <f t="shared" si="339"/>
        <v>0</v>
      </c>
      <c r="AD532" s="36">
        <f t="shared" ref="AD532:AE532" si="340">AD232+AD292+AD262</f>
        <v>15.89</v>
      </c>
      <c r="AE532" s="56">
        <f t="shared" si="340"/>
        <v>6.72</v>
      </c>
      <c r="AF532" s="51">
        <f t="shared" ref="AF532" si="341">AF232+AF292+AF262</f>
        <v>0</v>
      </c>
    </row>
    <row r="533" spans="1:32" x14ac:dyDescent="0.25">
      <c r="A533" s="2" t="s">
        <v>29</v>
      </c>
      <c r="B533" s="24" t="str">
        <f>VLOOKUP(Prod_Area_data[[#This Row],[or_product]],Ref_products[],2,FALSE)</f>
        <v>Total protein crops</v>
      </c>
      <c r="C533" s="24" t="str">
        <f>VLOOKUP(Prod_Area_data[[#This Row],[MS]],Ref_MS[],2,FALSE)</f>
        <v>Austria</v>
      </c>
      <c r="D533" s="28" t="s">
        <v>31</v>
      </c>
      <c r="E533" s="28" t="s">
        <v>18</v>
      </c>
      <c r="F533" s="28" t="s">
        <v>53</v>
      </c>
      <c r="G533" s="36">
        <f t="shared" si="284"/>
        <v>28.623333333333335</v>
      </c>
      <c r="H533" s="36">
        <f t="shared" ref="H533:AC533" si="342">H233+H293+H263</f>
        <v>103.6</v>
      </c>
      <c r="I533" s="36">
        <f t="shared" si="342"/>
        <v>119.80000000000001</v>
      </c>
      <c r="J533" s="36">
        <f t="shared" si="342"/>
        <v>105.2</v>
      </c>
      <c r="K533" s="36">
        <f t="shared" si="342"/>
        <v>102.99999999999999</v>
      </c>
      <c r="L533" s="36">
        <f t="shared" si="342"/>
        <v>130.5</v>
      </c>
      <c r="M533" s="36">
        <f t="shared" si="342"/>
        <v>101.5</v>
      </c>
      <c r="N533" s="36">
        <f t="shared" si="342"/>
        <v>103.60000000000001</v>
      </c>
      <c r="O533" s="36">
        <f t="shared" si="342"/>
        <v>68.5</v>
      </c>
      <c r="P533" s="36">
        <f t="shared" si="342"/>
        <v>54</v>
      </c>
      <c r="Q533" s="36">
        <f t="shared" si="342"/>
        <v>42.000000000000007</v>
      </c>
      <c r="R533" s="36">
        <f t="shared" si="342"/>
        <v>42.22</v>
      </c>
      <c r="S533" s="36">
        <f t="shared" si="342"/>
        <v>54.320000000000007</v>
      </c>
      <c r="T533" s="36">
        <f t="shared" si="342"/>
        <v>30.759999999999998</v>
      </c>
      <c r="U533" s="36">
        <f t="shared" si="342"/>
        <v>31.42</v>
      </c>
      <c r="V533" s="36">
        <f t="shared" si="342"/>
        <v>39.14</v>
      </c>
      <c r="W533" s="36">
        <f t="shared" si="342"/>
        <v>43.66</v>
      </c>
      <c r="X533" s="36">
        <f t="shared" si="342"/>
        <v>47.11</v>
      </c>
      <c r="Y533" s="36">
        <f t="shared" si="342"/>
        <v>38.549999999999997</v>
      </c>
      <c r="Z533" s="36">
        <f t="shared" si="342"/>
        <v>32.78</v>
      </c>
      <c r="AA533" s="36">
        <f t="shared" si="342"/>
        <v>26.189999999999998</v>
      </c>
      <c r="AB533" s="36">
        <f t="shared" si="342"/>
        <v>27.549999999999997</v>
      </c>
      <c r="AC533" s="36">
        <f t="shared" si="342"/>
        <v>29.18</v>
      </c>
      <c r="AD533" s="36">
        <f t="shared" ref="AD533:AE533" si="343">AD233+AD293+AD263</f>
        <v>29.14</v>
      </c>
      <c r="AE533" s="56">
        <f t="shared" si="343"/>
        <v>29.75</v>
      </c>
      <c r="AF533" s="51">
        <f t="shared" ref="AF533" si="344">AF233+AF293+AF263</f>
        <v>24.183396839296876</v>
      </c>
    </row>
    <row r="534" spans="1:32" x14ac:dyDescent="0.25">
      <c r="A534" s="2" t="s">
        <v>29</v>
      </c>
      <c r="B534" s="24" t="str">
        <f>VLOOKUP(Prod_Area_data[[#This Row],[or_product]],Ref_products[],2,FALSE)</f>
        <v>Total protein crops</v>
      </c>
      <c r="C534" s="24" t="str">
        <f>VLOOKUP(Prod_Area_data[[#This Row],[MS]],Ref_MS[],2,FALSE)</f>
        <v>Poland</v>
      </c>
      <c r="D534" s="28" t="s">
        <v>31</v>
      </c>
      <c r="E534" s="28" t="s">
        <v>19</v>
      </c>
      <c r="F534" s="28" t="s">
        <v>54</v>
      </c>
      <c r="G534" s="36">
        <f t="shared" si="284"/>
        <v>393.65934722395855</v>
      </c>
      <c r="H534" s="36">
        <f t="shared" ref="H534:AC534" si="345">H234+H294+H264</f>
        <v>80.600000000000009</v>
      </c>
      <c r="I534" s="36">
        <f t="shared" si="345"/>
        <v>84.5</v>
      </c>
      <c r="J534" s="36">
        <f t="shared" si="345"/>
        <v>34.700000000000003</v>
      </c>
      <c r="K534" s="36">
        <f t="shared" si="345"/>
        <v>44.2</v>
      </c>
      <c r="L534" s="36">
        <f t="shared" si="345"/>
        <v>54</v>
      </c>
      <c r="M534" s="36">
        <f t="shared" si="345"/>
        <v>77</v>
      </c>
      <c r="N534" s="36">
        <f t="shared" si="345"/>
        <v>53.5</v>
      </c>
      <c r="O534" s="36">
        <f t="shared" si="345"/>
        <v>84.199999999999989</v>
      </c>
      <c r="P534" s="36">
        <f t="shared" si="345"/>
        <v>58.600000000000009</v>
      </c>
      <c r="Q534" s="36">
        <f t="shared" si="345"/>
        <v>80.3</v>
      </c>
      <c r="R534" s="36">
        <f t="shared" si="345"/>
        <v>165</v>
      </c>
      <c r="S534" s="36">
        <f t="shared" si="345"/>
        <v>116.4</v>
      </c>
      <c r="T534" s="36">
        <f t="shared" si="345"/>
        <v>138.69999999999999</v>
      </c>
      <c r="U534" s="36">
        <f t="shared" si="345"/>
        <v>134.9</v>
      </c>
      <c r="V534" s="36">
        <f t="shared" si="345"/>
        <v>186.94</v>
      </c>
      <c r="W534" s="36">
        <f t="shared" si="345"/>
        <v>399</v>
      </c>
      <c r="X534" s="36">
        <f t="shared" si="345"/>
        <v>325.39999999999998</v>
      </c>
      <c r="Y534" s="36">
        <f t="shared" si="345"/>
        <v>296.32</v>
      </c>
      <c r="Z534" s="36">
        <f t="shared" si="345"/>
        <v>233.89999999999998</v>
      </c>
      <c r="AA534" s="36">
        <f t="shared" si="345"/>
        <v>244.07999999999998</v>
      </c>
      <c r="AB534" s="36">
        <f t="shared" si="345"/>
        <v>387.41</v>
      </c>
      <c r="AC534" s="36">
        <f t="shared" si="345"/>
        <v>350.20000000000005</v>
      </c>
      <c r="AD534" s="36">
        <f t="shared" ref="AD534:AE534" si="346">AD234+AD294+AD264</f>
        <v>529.91000000000008</v>
      </c>
      <c r="AE534" s="56">
        <f t="shared" si="346"/>
        <v>443.3680416718754</v>
      </c>
      <c r="AF534" s="51">
        <f t="shared" ref="AF534" si="347">AF234+AF294+AF264</f>
        <v>445.57739154841738</v>
      </c>
    </row>
    <row r="535" spans="1:32" x14ac:dyDescent="0.25">
      <c r="A535" s="2" t="s">
        <v>29</v>
      </c>
      <c r="B535" s="24" t="str">
        <f>VLOOKUP(Prod_Area_data[[#This Row],[or_product]],Ref_products[],2,FALSE)</f>
        <v>Total protein crops</v>
      </c>
      <c r="C535" s="24" t="str">
        <f>VLOOKUP(Prod_Area_data[[#This Row],[MS]],Ref_MS[],2,FALSE)</f>
        <v>Portugal</v>
      </c>
      <c r="D535" s="28" t="s">
        <v>31</v>
      </c>
      <c r="E535" s="28" t="s">
        <v>20</v>
      </c>
      <c r="F535" s="28" t="s">
        <v>21</v>
      </c>
      <c r="G535" s="36">
        <f t="shared" si="284"/>
        <v>3.1299999999999994</v>
      </c>
      <c r="H535" s="36">
        <f t="shared" ref="H535:AC535" si="348">H235+H295+H265</f>
        <v>6.14</v>
      </c>
      <c r="I535" s="36">
        <f t="shared" si="348"/>
        <v>5.78</v>
      </c>
      <c r="J535" s="36">
        <f t="shared" si="348"/>
        <v>5.48</v>
      </c>
      <c r="K535" s="36">
        <f t="shared" si="348"/>
        <v>4.67</v>
      </c>
      <c r="L535" s="36">
        <f t="shared" si="348"/>
        <v>4.21</v>
      </c>
      <c r="M535" s="36">
        <f t="shared" si="348"/>
        <v>2.76</v>
      </c>
      <c r="N535" s="36">
        <f t="shared" si="348"/>
        <v>3.99</v>
      </c>
      <c r="O535" s="36">
        <f t="shared" si="348"/>
        <v>3.7</v>
      </c>
      <c r="P535" s="36">
        <f t="shared" si="348"/>
        <v>2.82</v>
      </c>
      <c r="Q535" s="36">
        <f t="shared" si="348"/>
        <v>2.0099999999999998</v>
      </c>
      <c r="R535" s="36">
        <f t="shared" si="348"/>
        <v>2.04</v>
      </c>
      <c r="S535" s="36">
        <f t="shared" si="348"/>
        <v>2.06</v>
      </c>
      <c r="T535" s="36">
        <f t="shared" si="348"/>
        <v>1.93</v>
      </c>
      <c r="U535" s="36">
        <f t="shared" si="348"/>
        <v>1.93</v>
      </c>
      <c r="V535" s="36">
        <f t="shared" si="348"/>
        <v>1.8</v>
      </c>
      <c r="W535" s="36">
        <f t="shared" si="348"/>
        <v>1.81</v>
      </c>
      <c r="X535" s="36">
        <f t="shared" si="348"/>
        <v>1.94</v>
      </c>
      <c r="Y535" s="36">
        <f t="shared" si="348"/>
        <v>2.4</v>
      </c>
      <c r="Z535" s="36">
        <f t="shared" si="348"/>
        <v>3.06</v>
      </c>
      <c r="AA535" s="36">
        <f t="shared" si="348"/>
        <v>2.09</v>
      </c>
      <c r="AB535" s="36">
        <f t="shared" si="348"/>
        <v>2.5299999999999998</v>
      </c>
      <c r="AC535" s="36">
        <f t="shared" si="348"/>
        <v>3.27</v>
      </c>
      <c r="AD535" s="36">
        <f t="shared" ref="AD535:AE535" si="349">AD235+AD295+AD265</f>
        <v>3.59</v>
      </c>
      <c r="AE535" s="56">
        <f t="shared" si="349"/>
        <v>3.59</v>
      </c>
      <c r="AF535" s="51">
        <f t="shared" ref="AF535" si="350">AF235+AF295+AF265</f>
        <v>3.9715927699153122</v>
      </c>
    </row>
    <row r="536" spans="1:32" x14ac:dyDescent="0.25">
      <c r="A536" s="2" t="s">
        <v>29</v>
      </c>
      <c r="B536" s="24" t="str">
        <f>VLOOKUP(Prod_Area_data[[#This Row],[or_product]],Ref_products[],2,FALSE)</f>
        <v>Total protein crops</v>
      </c>
      <c r="C536" s="24" t="str">
        <f>VLOOKUP(Prod_Area_data[[#This Row],[MS]],Ref_MS[],2,FALSE)</f>
        <v>Romania</v>
      </c>
      <c r="D536" s="28" t="s">
        <v>31</v>
      </c>
      <c r="E536" s="28" t="s">
        <v>22</v>
      </c>
      <c r="F536" s="28" t="s">
        <v>55</v>
      </c>
      <c r="G536" s="36">
        <f t="shared" si="284"/>
        <v>161.38333333333333</v>
      </c>
      <c r="H536" s="36">
        <f t="shared" ref="H536:AC536" si="351">H236+H296+H266</f>
        <v>35.96</v>
      </c>
      <c r="I536" s="36">
        <f t="shared" si="351"/>
        <v>58.150000000000006</v>
      </c>
      <c r="J536" s="36">
        <f t="shared" si="351"/>
        <v>54.040000000000006</v>
      </c>
      <c r="K536" s="36">
        <f t="shared" si="351"/>
        <v>60.18</v>
      </c>
      <c r="L536" s="36">
        <f t="shared" si="351"/>
        <v>110.54</v>
      </c>
      <c r="M536" s="36">
        <f t="shared" si="351"/>
        <v>80.53</v>
      </c>
      <c r="N536" s="36">
        <f t="shared" si="351"/>
        <v>70.62</v>
      </c>
      <c r="O536" s="36">
        <f t="shared" si="351"/>
        <v>35.260000000000005</v>
      </c>
      <c r="P536" s="36">
        <f t="shared" si="351"/>
        <v>61.489999999999995</v>
      </c>
      <c r="Q536" s="36">
        <f t="shared" si="351"/>
        <v>52.28</v>
      </c>
      <c r="R536" s="36">
        <f t="shared" si="351"/>
        <v>60.7</v>
      </c>
      <c r="S536" s="36">
        <f t="shared" si="351"/>
        <v>76.55</v>
      </c>
      <c r="T536" s="36">
        <f t="shared" si="351"/>
        <v>62.35</v>
      </c>
      <c r="U536" s="36">
        <f t="shared" si="351"/>
        <v>73.25</v>
      </c>
      <c r="V536" s="36">
        <f t="shared" si="351"/>
        <v>70.610000000000014</v>
      </c>
      <c r="W536" s="36">
        <f t="shared" si="351"/>
        <v>75.150000000000006</v>
      </c>
      <c r="X536" s="36">
        <f t="shared" si="351"/>
        <v>97.37</v>
      </c>
      <c r="Y536" s="36">
        <f t="shared" si="351"/>
        <v>296.67</v>
      </c>
      <c r="Z536" s="36">
        <f t="shared" si="351"/>
        <v>188.16000000000003</v>
      </c>
      <c r="AA536" s="36">
        <f t="shared" si="351"/>
        <v>234.6</v>
      </c>
      <c r="AB536" s="36">
        <f t="shared" si="351"/>
        <v>120.99000000000001</v>
      </c>
      <c r="AC536" s="36">
        <f t="shared" si="351"/>
        <v>171.69</v>
      </c>
      <c r="AD536" s="36">
        <f t="shared" ref="AD536:AE536" si="352">AD236+AD296+AD266</f>
        <v>116.72</v>
      </c>
      <c r="AE536" s="56">
        <f t="shared" si="352"/>
        <v>191.47</v>
      </c>
      <c r="AF536" s="51">
        <f t="shared" ref="AF536" si="353">AF236+AF296+AF266</f>
        <v>223.16983748297287</v>
      </c>
    </row>
    <row r="537" spans="1:32" x14ac:dyDescent="0.25">
      <c r="A537" s="2" t="s">
        <v>29</v>
      </c>
      <c r="B537" s="24" t="str">
        <f>VLOOKUP(Prod_Area_data[[#This Row],[or_product]],Ref_products[],2,FALSE)</f>
        <v>Total protein crops</v>
      </c>
      <c r="C537" s="24" t="str">
        <f>VLOOKUP(Prod_Area_data[[#This Row],[MS]],Ref_MS[],2,FALSE)</f>
        <v>Slovenia</v>
      </c>
      <c r="D537" s="28" t="s">
        <v>31</v>
      </c>
      <c r="E537" s="28" t="s">
        <v>23</v>
      </c>
      <c r="F537" s="28" t="s">
        <v>56</v>
      </c>
      <c r="G537" s="36">
        <f t="shared" si="284"/>
        <v>0.85999999999999988</v>
      </c>
      <c r="H537" s="36">
        <f t="shared" ref="H537:AC537" si="354">H237+H297+H267</f>
        <v>0.62</v>
      </c>
      <c r="I537" s="36">
        <f t="shared" si="354"/>
        <v>0.66</v>
      </c>
      <c r="J537" s="36">
        <f t="shared" si="354"/>
        <v>1.2799999999999998</v>
      </c>
      <c r="K537" s="36">
        <f t="shared" si="354"/>
        <v>0.83</v>
      </c>
      <c r="L537" s="36">
        <f t="shared" si="354"/>
        <v>1.99</v>
      </c>
      <c r="M537" s="36">
        <f t="shared" si="354"/>
        <v>5.54</v>
      </c>
      <c r="N537" s="36">
        <f t="shared" si="354"/>
        <v>10.36</v>
      </c>
      <c r="O537" s="36">
        <f t="shared" si="354"/>
        <v>5.96</v>
      </c>
      <c r="P537" s="36">
        <f t="shared" si="354"/>
        <v>4.21</v>
      </c>
      <c r="Q537" s="36">
        <f t="shared" si="354"/>
        <v>2.0499999999999998</v>
      </c>
      <c r="R537" s="36">
        <f t="shared" si="354"/>
        <v>1.69</v>
      </c>
      <c r="S537" s="36">
        <f t="shared" si="354"/>
        <v>2.2000000000000002</v>
      </c>
      <c r="T537" s="36">
        <f t="shared" si="354"/>
        <v>1.19</v>
      </c>
      <c r="U537" s="36">
        <f t="shared" si="354"/>
        <v>0.77</v>
      </c>
      <c r="V537" s="36">
        <f t="shared" si="354"/>
        <v>1.31</v>
      </c>
      <c r="W537" s="36">
        <f t="shared" si="354"/>
        <v>1.1499999999999999</v>
      </c>
      <c r="X537" s="36">
        <f t="shared" si="354"/>
        <v>1.63</v>
      </c>
      <c r="Y537" s="36">
        <f t="shared" si="354"/>
        <v>1.77</v>
      </c>
      <c r="Z537" s="36">
        <f t="shared" si="354"/>
        <v>1.05</v>
      </c>
      <c r="AA537" s="36">
        <f t="shared" si="354"/>
        <v>1.01</v>
      </c>
      <c r="AB537" s="36">
        <f t="shared" si="354"/>
        <v>0.95</v>
      </c>
      <c r="AC537" s="36">
        <f t="shared" si="354"/>
        <v>0.9</v>
      </c>
      <c r="AD537" s="36">
        <f t="shared" ref="AD537:AE537" si="355">AD237+AD297+AD267</f>
        <v>0.73</v>
      </c>
      <c r="AE537" s="56">
        <f t="shared" si="355"/>
        <v>0.6</v>
      </c>
      <c r="AF537" s="51">
        <f t="shared" ref="AF537" si="356">AF237+AF297+AF267</f>
        <v>0.74295926861418748</v>
      </c>
    </row>
    <row r="538" spans="1:32" x14ac:dyDescent="0.25">
      <c r="A538" s="2" t="s">
        <v>29</v>
      </c>
      <c r="B538" s="24" t="str">
        <f>VLOOKUP(Prod_Area_data[[#This Row],[or_product]],Ref_products[],2,FALSE)</f>
        <v>Total protein crops</v>
      </c>
      <c r="C538" s="24" t="str">
        <f>VLOOKUP(Prod_Area_data[[#This Row],[MS]],Ref_MS[],2,FALSE)</f>
        <v>Slovakia</v>
      </c>
      <c r="D538" s="28" t="s">
        <v>31</v>
      </c>
      <c r="E538" s="28" t="s">
        <v>24</v>
      </c>
      <c r="F538" s="28" t="s">
        <v>57</v>
      </c>
      <c r="G538" s="36">
        <f t="shared" si="284"/>
        <v>27.542056592869589</v>
      </c>
      <c r="H538" s="36">
        <f t="shared" ref="H538:AC538" si="357">H238+H298+H268</f>
        <v>10.199999999999999</v>
      </c>
      <c r="I538" s="36">
        <f t="shared" si="357"/>
        <v>22.2</v>
      </c>
      <c r="J538" s="36">
        <f t="shared" si="357"/>
        <v>13.7</v>
      </c>
      <c r="K538" s="36">
        <f t="shared" si="357"/>
        <v>9.5</v>
      </c>
      <c r="L538" s="36">
        <f t="shared" si="357"/>
        <v>19.399999999999999</v>
      </c>
      <c r="M538" s="36">
        <f t="shared" si="357"/>
        <v>16</v>
      </c>
      <c r="N538" s="36">
        <f t="shared" si="357"/>
        <v>14.8</v>
      </c>
      <c r="O538" s="36">
        <f t="shared" si="357"/>
        <v>11.700000000000001</v>
      </c>
      <c r="P538" s="36">
        <f t="shared" si="357"/>
        <v>13.6</v>
      </c>
      <c r="Q538" s="36">
        <f t="shared" si="357"/>
        <v>11.899999999999999</v>
      </c>
      <c r="R538" s="36">
        <f t="shared" si="357"/>
        <v>15.26</v>
      </c>
      <c r="S538" s="36">
        <f t="shared" si="357"/>
        <v>15.2</v>
      </c>
      <c r="T538" s="36">
        <f t="shared" si="357"/>
        <v>7.14</v>
      </c>
      <c r="U538" s="36">
        <f t="shared" si="357"/>
        <v>7.26</v>
      </c>
      <c r="V538" s="36">
        <f t="shared" si="357"/>
        <v>12.799999999999999</v>
      </c>
      <c r="W538" s="36">
        <f t="shared" si="357"/>
        <v>23.439999999999998</v>
      </c>
      <c r="X538" s="36">
        <f t="shared" si="357"/>
        <v>22.509999999999998</v>
      </c>
      <c r="Y538" s="36">
        <f t="shared" si="357"/>
        <v>22.55</v>
      </c>
      <c r="Z538" s="36">
        <f t="shared" si="357"/>
        <v>18.13</v>
      </c>
      <c r="AA538" s="36">
        <f t="shared" si="357"/>
        <v>17.989999999999998</v>
      </c>
      <c r="AB538" s="36">
        <f t="shared" si="357"/>
        <v>23.53</v>
      </c>
      <c r="AC538" s="36">
        <f t="shared" si="357"/>
        <v>26.410000000000004</v>
      </c>
      <c r="AD538" s="36">
        <f t="shared" ref="AD538:AE538" si="358">AD238+AD298+AD268</f>
        <v>35.82</v>
      </c>
      <c r="AE538" s="56">
        <f t="shared" si="358"/>
        <v>32.686169778608772</v>
      </c>
      <c r="AF538" s="51">
        <f t="shared" ref="AF538" si="359">AF238+AF298+AF268</f>
        <v>37.312986678899726</v>
      </c>
    </row>
    <row r="539" spans="1:32" x14ac:dyDescent="0.25">
      <c r="A539" s="2" t="s">
        <v>29</v>
      </c>
      <c r="B539" s="24" t="str">
        <f>VLOOKUP(Prod_Area_data[[#This Row],[or_product]],Ref_products[],2,FALSE)</f>
        <v>Total protein crops</v>
      </c>
      <c r="C539" s="24" t="str">
        <f>VLOOKUP(Prod_Area_data[[#This Row],[MS]],Ref_MS[],2,FALSE)</f>
        <v>Finland</v>
      </c>
      <c r="D539" s="28" t="s">
        <v>31</v>
      </c>
      <c r="E539" s="28" t="s">
        <v>25</v>
      </c>
      <c r="F539" s="28" t="s">
        <v>58</v>
      </c>
      <c r="G539" s="36">
        <f t="shared" si="284"/>
        <v>80.89</v>
      </c>
      <c r="H539" s="36">
        <f t="shared" ref="H539:AC539" si="360">H239+H299+H269</f>
        <v>11.7</v>
      </c>
      <c r="I539" s="36">
        <f t="shared" si="360"/>
        <v>11.5</v>
      </c>
      <c r="J539" s="36">
        <f t="shared" si="360"/>
        <v>11.4</v>
      </c>
      <c r="K539" s="36">
        <f t="shared" si="360"/>
        <v>10.199999999999999</v>
      </c>
      <c r="L539" s="36">
        <f t="shared" si="360"/>
        <v>5.6</v>
      </c>
      <c r="M539" s="36">
        <f t="shared" si="360"/>
        <v>8.1</v>
      </c>
      <c r="N539" s="36">
        <f t="shared" si="360"/>
        <v>8.8000000000000007</v>
      </c>
      <c r="O539" s="36">
        <f t="shared" si="360"/>
        <v>10.7</v>
      </c>
      <c r="P539" s="36">
        <f t="shared" si="360"/>
        <v>7.2</v>
      </c>
      <c r="Q539" s="36">
        <f t="shared" si="360"/>
        <v>11.2</v>
      </c>
      <c r="R539" s="36">
        <f t="shared" si="360"/>
        <v>29.700000000000003</v>
      </c>
      <c r="S539" s="36">
        <f t="shared" si="360"/>
        <v>32</v>
      </c>
      <c r="T539" s="36">
        <f t="shared" si="360"/>
        <v>31.9</v>
      </c>
      <c r="U539" s="36">
        <f t="shared" si="360"/>
        <v>26.3</v>
      </c>
      <c r="V539" s="36">
        <f t="shared" si="360"/>
        <v>35.599999999999994</v>
      </c>
      <c r="W539" s="36">
        <f t="shared" si="360"/>
        <v>52.2</v>
      </c>
      <c r="X539" s="36">
        <f t="shared" si="360"/>
        <v>65</v>
      </c>
      <c r="Y539" s="36">
        <f t="shared" si="360"/>
        <v>42.800000000000004</v>
      </c>
      <c r="Z539" s="36">
        <f t="shared" si="360"/>
        <v>44.2</v>
      </c>
      <c r="AA539" s="36">
        <f t="shared" si="360"/>
        <v>64.099999999999994</v>
      </c>
      <c r="AB539" s="36">
        <f t="shared" si="360"/>
        <v>77.400000000000006</v>
      </c>
      <c r="AC539" s="36">
        <f t="shared" si="360"/>
        <v>54.589999999999996</v>
      </c>
      <c r="AD539" s="36">
        <f t="shared" ref="AD539:AE539" si="361">AD239+AD299+AD269</f>
        <v>110.51</v>
      </c>
      <c r="AE539" s="56">
        <f t="shared" si="361"/>
        <v>101.16999999999999</v>
      </c>
      <c r="AF539" s="51">
        <f t="shared" ref="AF539" si="362">AF239+AF299+AF269</f>
        <v>134.14400000000001</v>
      </c>
    </row>
    <row r="540" spans="1:32" x14ac:dyDescent="0.25">
      <c r="A540" s="2" t="s">
        <v>29</v>
      </c>
      <c r="B540" s="24" t="str">
        <f>VLOOKUP(Prod_Area_data[[#This Row],[or_product]],Ref_products[],2,FALSE)</f>
        <v>Total protein crops</v>
      </c>
      <c r="C540" s="24" t="str">
        <f>VLOOKUP(Prod_Area_data[[#This Row],[MS]],Ref_MS[],2,FALSE)</f>
        <v>Sweden</v>
      </c>
      <c r="D540" s="28" t="s">
        <v>31</v>
      </c>
      <c r="E540" s="28" t="s">
        <v>26</v>
      </c>
      <c r="F540" s="28" t="s">
        <v>59</v>
      </c>
      <c r="G540" s="36">
        <f t="shared" si="284"/>
        <v>121.79999999999997</v>
      </c>
      <c r="H540" s="36">
        <f t="shared" ref="H540:AC540" si="363">H240+H300+H270</f>
        <v>71.600000000000009</v>
      </c>
      <c r="I540" s="36">
        <f t="shared" si="363"/>
        <v>81.399999999999991</v>
      </c>
      <c r="J540" s="36">
        <f t="shared" si="363"/>
        <v>93.300000000000011</v>
      </c>
      <c r="K540" s="36">
        <f t="shared" si="363"/>
        <v>87.5</v>
      </c>
      <c r="L540" s="36">
        <f t="shared" si="363"/>
        <v>100.4</v>
      </c>
      <c r="M540" s="36">
        <f t="shared" si="363"/>
        <v>80.300000000000011</v>
      </c>
      <c r="N540" s="36">
        <f t="shared" si="363"/>
        <v>63.8</v>
      </c>
      <c r="O540" s="36">
        <f t="shared" si="363"/>
        <v>49.3</v>
      </c>
      <c r="P540" s="36">
        <f t="shared" si="363"/>
        <v>42.8</v>
      </c>
      <c r="Q540" s="36">
        <f t="shared" si="363"/>
        <v>75</v>
      </c>
      <c r="R540" s="36">
        <f t="shared" si="363"/>
        <v>85.1</v>
      </c>
      <c r="S540" s="36">
        <f t="shared" si="363"/>
        <v>95.8</v>
      </c>
      <c r="T540" s="36">
        <f t="shared" si="363"/>
        <v>93.300000000000011</v>
      </c>
      <c r="U540" s="36">
        <f t="shared" si="363"/>
        <v>102.1</v>
      </c>
      <c r="V540" s="36">
        <f t="shared" si="363"/>
        <v>107.6</v>
      </c>
      <c r="W540" s="36">
        <f t="shared" si="363"/>
        <v>182.2</v>
      </c>
      <c r="X540" s="36">
        <f t="shared" si="363"/>
        <v>196.60000000000002</v>
      </c>
      <c r="Y540" s="36">
        <f t="shared" si="363"/>
        <v>191.60000000000002</v>
      </c>
      <c r="Z540" s="36">
        <f t="shared" si="363"/>
        <v>83.699999999999989</v>
      </c>
      <c r="AA540" s="36">
        <f t="shared" si="363"/>
        <v>129.5</v>
      </c>
      <c r="AB540" s="36">
        <f t="shared" si="363"/>
        <v>131.19999999999999</v>
      </c>
      <c r="AC540" s="36">
        <f t="shared" si="363"/>
        <v>104.69999999999999</v>
      </c>
      <c r="AD540" s="36">
        <f t="shared" ref="AD540:AE540" si="364">AD240+AD300+AD270</f>
        <v>164.6</v>
      </c>
      <c r="AE540" s="56">
        <f t="shared" si="364"/>
        <v>103.3</v>
      </c>
      <c r="AF540" s="51">
        <f t="shared" ref="AF540" si="365">AF240+AF300+AF270</f>
        <v>134.53506666666581</v>
      </c>
    </row>
    <row r="541" spans="1:32" x14ac:dyDescent="0.25">
      <c r="A541" s="2" t="s">
        <v>29</v>
      </c>
      <c r="B541" s="24" t="str">
        <f>VLOOKUP(Prod_Area_data[[#This Row],[or_product]],Ref_products[],2,FALSE)</f>
        <v>Total protein crops</v>
      </c>
      <c r="C541" s="24" t="str">
        <f>VLOOKUP(Prod_Area_data[[#This Row],[MS]],Ref_MS[],2,FALSE)</f>
        <v>United Kingdom</v>
      </c>
      <c r="D541" s="28" t="s">
        <v>31</v>
      </c>
      <c r="E541" s="28" t="s">
        <v>27</v>
      </c>
      <c r="F541" s="28" t="s">
        <v>60</v>
      </c>
      <c r="G541" s="36">
        <f t="shared" si="284"/>
        <v>3.7895612573872008E-14</v>
      </c>
      <c r="H541" s="36">
        <f t="shared" ref="H541:AB541" si="366">H241+H301+H271</f>
        <v>731.5</v>
      </c>
      <c r="I541" s="36">
        <f t="shared" si="366"/>
        <v>920.8</v>
      </c>
      <c r="J541" s="36">
        <f t="shared" si="366"/>
        <v>893.6</v>
      </c>
      <c r="K541" s="36">
        <f t="shared" si="366"/>
        <v>887.3</v>
      </c>
      <c r="L541" s="36">
        <f t="shared" si="366"/>
        <v>854.81</v>
      </c>
      <c r="M541" s="36">
        <f t="shared" si="366"/>
        <v>861.1</v>
      </c>
      <c r="N541" s="36">
        <f t="shared" si="366"/>
        <v>743.5</v>
      </c>
      <c r="O541" s="36">
        <f t="shared" si="366"/>
        <v>435.578011</v>
      </c>
      <c r="P541" s="36">
        <f t="shared" si="366"/>
        <v>637.48900550000008</v>
      </c>
      <c r="Q541" s="36">
        <f t="shared" si="366"/>
        <v>839.40000000000009</v>
      </c>
      <c r="R541" s="36">
        <f t="shared" si="366"/>
        <v>727</v>
      </c>
      <c r="S541" s="36">
        <f t="shared" si="366"/>
        <v>542</v>
      </c>
      <c r="T541" s="36">
        <f t="shared" si="366"/>
        <v>394</v>
      </c>
      <c r="U541" s="36">
        <f t="shared" si="366"/>
        <v>496</v>
      </c>
      <c r="V541" s="36">
        <f t="shared" si="366"/>
        <v>574</v>
      </c>
      <c r="W541" s="36">
        <f t="shared" si="366"/>
        <v>920</v>
      </c>
      <c r="X541" s="36">
        <f t="shared" si="366"/>
        <v>837</v>
      </c>
      <c r="Y541" s="36">
        <f t="shared" si="366"/>
        <v>931</v>
      </c>
      <c r="Z541" s="36">
        <f t="shared" si="366"/>
        <v>508.7</v>
      </c>
      <c r="AA541" s="36">
        <f t="shared" si="366"/>
        <v>707.69999999999993</v>
      </c>
      <c r="AB541" s="36">
        <f t="shared" si="366"/>
        <v>722.76</v>
      </c>
      <c r="AC541" s="51"/>
      <c r="AD541" s="51"/>
      <c r="AE541" s="56"/>
      <c r="AF541" s="51"/>
    </row>
    <row r="542" spans="1:32" x14ac:dyDescent="0.25">
      <c r="A542" s="2" t="s">
        <v>103</v>
      </c>
      <c r="B542" s="24" t="str">
        <f>VLOOKUP(Prod_Area_data[[#This Row],[or_product]],Ref_products[],2,FALSE)</f>
        <v>Field peas</v>
      </c>
      <c r="C542" s="24" t="str">
        <f>VLOOKUP(Prod_Area_data[[#This Row],[MS]],Ref_MS[],2,FALSE)</f>
        <v>EU-27</v>
      </c>
      <c r="D542" s="28" t="str">
        <f>IF(D2=D212,D212,"Error")</f>
        <v>Field peas</v>
      </c>
      <c r="E542" s="28" t="str">
        <f>IF(E2=E212,E212,"Error")</f>
        <v>EU-27</v>
      </c>
      <c r="F542" s="28" t="str">
        <f>IF(F2=F212,F212,"Error")</f>
        <v>European Union (27 MS)</v>
      </c>
      <c r="G542" s="36">
        <f t="shared" si="284"/>
        <v>2.40025221670022</v>
      </c>
      <c r="H542" s="36">
        <f>IFERROR(H212/H2,"")</f>
        <v>3.524724913680839</v>
      </c>
      <c r="I542" s="36">
        <f t="shared" ref="I542:AB542" si="367">IFERROR(I212/I2,"")</f>
        <v>3.3663148636763411</v>
      </c>
      <c r="J542" s="36">
        <f t="shared" si="367"/>
        <v>3.4890116902343147</v>
      </c>
      <c r="K542" s="36">
        <f t="shared" si="367"/>
        <v>3.315580236790777</v>
      </c>
      <c r="L542" s="36">
        <f t="shared" si="367"/>
        <v>3.4497865868616016</v>
      </c>
      <c r="M542" s="36">
        <f t="shared" si="367"/>
        <v>2.972898700550926</v>
      </c>
      <c r="N542" s="36">
        <f t="shared" si="367"/>
        <v>2.920127702489371</v>
      </c>
      <c r="O542" s="36">
        <f t="shared" si="367"/>
        <v>2.376784940360662</v>
      </c>
      <c r="P542" s="36">
        <f t="shared" si="367"/>
        <v>2.6518886420075809</v>
      </c>
      <c r="Q542" s="36">
        <f t="shared" si="367"/>
        <v>2.5286051312297273</v>
      </c>
      <c r="R542" s="36">
        <f t="shared" si="367"/>
        <v>2.7321737076030299</v>
      </c>
      <c r="S542" s="36">
        <f t="shared" si="367"/>
        <v>2.2657853350150279</v>
      </c>
      <c r="T542" s="36">
        <f t="shared" si="367"/>
        <v>2.2905889157010946</v>
      </c>
      <c r="U542" s="36">
        <f t="shared" si="367"/>
        <v>2.701901193130877</v>
      </c>
      <c r="V542" s="36">
        <f t="shared" si="367"/>
        <v>2.5344016965768357</v>
      </c>
      <c r="W542" s="36">
        <f t="shared" si="367"/>
        <v>2.7088170200613986</v>
      </c>
      <c r="X542" s="36">
        <f t="shared" si="367"/>
        <v>2.4665838278501004</v>
      </c>
      <c r="Y542" s="36">
        <f t="shared" si="367"/>
        <v>2.6434165145059847</v>
      </c>
      <c r="Z542" s="36">
        <f t="shared" si="367"/>
        <v>2.2854971959235364</v>
      </c>
      <c r="AA542" s="36">
        <f t="shared" si="367"/>
        <v>2.5614832353165808</v>
      </c>
      <c r="AB542" s="36">
        <f t="shared" si="367"/>
        <v>2.4323790220420567</v>
      </c>
      <c r="AC542" s="36">
        <f t="shared" ref="AC542:AD542" si="368">IFERROR(AC212/AC2,"")</f>
        <v>2.3636503975094554</v>
      </c>
      <c r="AD542" s="36">
        <f t="shared" si="368"/>
        <v>2.4047272305491476</v>
      </c>
      <c r="AE542" s="56">
        <f t="shared" ref="AE542:AF542" si="369">IFERROR(AE212/AE2,"")</f>
        <v>2.0268113463710891</v>
      </c>
      <c r="AF542" s="51">
        <f t="shared" si="369"/>
        <v>2.4517588285146568</v>
      </c>
    </row>
    <row r="543" spans="1:32" x14ac:dyDescent="0.25">
      <c r="A543" s="2" t="s">
        <v>103</v>
      </c>
      <c r="B543" s="24" t="str">
        <f>VLOOKUP(Prod_Area_data[[#This Row],[or_product]],Ref_products[],2,FALSE)</f>
        <v>Field peas</v>
      </c>
      <c r="C543" s="24" t="str">
        <f>VLOOKUP(Prod_Area_data[[#This Row],[MS]],Ref_MS[],2,FALSE)</f>
        <v>EU-28</v>
      </c>
      <c r="D543" s="28" t="str">
        <f t="shared" ref="D543:F543" si="370">IF(D3=D213,D213,"Error")</f>
        <v>Field peas</v>
      </c>
      <c r="E543" s="28" t="s">
        <v>34</v>
      </c>
      <c r="F543" s="28" t="str">
        <f t="shared" si="370"/>
        <v>European Union (28 States)</v>
      </c>
      <c r="G543" s="36"/>
      <c r="H543" s="36">
        <f t="shared" ref="H543:AB543" si="371">IFERROR(H213/H3,"")</f>
        <v>3.4727300376923989</v>
      </c>
      <c r="I543" s="36">
        <f t="shared" si="371"/>
        <v>3.3351522600606076</v>
      </c>
      <c r="J543" s="36">
        <f t="shared" si="371"/>
        <v>3.4495485743240129</v>
      </c>
      <c r="K543" s="36">
        <f t="shared" si="371"/>
        <v>3.3370001028066207</v>
      </c>
      <c r="L543" s="36">
        <f t="shared" si="371"/>
        <v>3.4252751760443028</v>
      </c>
      <c r="M543" s="36">
        <f t="shared" si="371"/>
        <v>2.9552319111730694</v>
      </c>
      <c r="N543" s="36">
        <f t="shared" si="371"/>
        <v>2.9146500700117692</v>
      </c>
      <c r="O543" s="36">
        <f t="shared" si="371"/>
        <v>2.3576995738611348</v>
      </c>
      <c r="P543" s="36">
        <f t="shared" si="371"/>
        <v>2.7356573500545251</v>
      </c>
      <c r="Q543" s="36">
        <f t="shared" si="371"/>
        <v>2.6156868057437026</v>
      </c>
      <c r="R543" s="36">
        <f t="shared" si="371"/>
        <v>2.7770115262155359</v>
      </c>
      <c r="S543" s="36">
        <f t="shared" si="371"/>
        <v>2.3476443373350606</v>
      </c>
      <c r="T543" s="36">
        <f t="shared" si="371"/>
        <v>2.2963477532687508</v>
      </c>
      <c r="U543" s="36">
        <f t="shared" si="371"/>
        <v>2.763637147352314</v>
      </c>
      <c r="V543" s="36">
        <f t="shared" si="371"/>
        <v>2.6188255645601037</v>
      </c>
      <c r="W543" s="36">
        <f t="shared" si="371"/>
        <v>2.79051521461678</v>
      </c>
      <c r="X543" s="36">
        <f t="shared" si="371"/>
        <v>2.5325892710309064</v>
      </c>
      <c r="Y543" s="36">
        <f t="shared" si="371"/>
        <v>2.6963150711639692</v>
      </c>
      <c r="Z543" s="36">
        <f t="shared" si="371"/>
        <v>2.3081233784952437</v>
      </c>
      <c r="AA543" s="36">
        <f t="shared" si="371"/>
        <v>2.6279081021571065</v>
      </c>
      <c r="AB543" s="36" t="str">
        <f t="shared" si="371"/>
        <v/>
      </c>
      <c r="AC543" s="36" t="str">
        <f t="shared" ref="AC543:AD543" si="372">IFERROR(AC213/AC3,"")</f>
        <v/>
      </c>
      <c r="AD543" s="36" t="str">
        <f t="shared" si="372"/>
        <v/>
      </c>
      <c r="AE543" s="56" t="str">
        <f t="shared" ref="AE543:AF543" si="373">IFERROR(AE213/AE3,"")</f>
        <v/>
      </c>
      <c r="AF543" s="51" t="str">
        <f t="shared" si="373"/>
        <v/>
      </c>
    </row>
    <row r="544" spans="1:32" x14ac:dyDescent="0.25">
      <c r="A544" s="2" t="s">
        <v>103</v>
      </c>
      <c r="B544" s="24" t="str">
        <f>VLOOKUP(Prod_Area_data[[#This Row],[or_product]],Ref_products[],2,FALSE)</f>
        <v>Field peas</v>
      </c>
      <c r="C544" s="24" t="str">
        <f>VLOOKUP(Prod_Area_data[[#This Row],[MS]],Ref_MS[],2,FALSE)</f>
        <v>Belgium</v>
      </c>
      <c r="D544" s="28" t="str">
        <f t="shared" ref="D544:F544" si="374">IF(D4=D214,D214,"Error")</f>
        <v>Field peas</v>
      </c>
      <c r="E544" s="28" t="str">
        <f t="shared" si="374"/>
        <v>BE</v>
      </c>
      <c r="F544" s="28" t="str">
        <f t="shared" si="374"/>
        <v>Belgium</v>
      </c>
      <c r="G544" s="36">
        <f t="shared" si="284"/>
        <v>3.500406479279718</v>
      </c>
      <c r="H544" s="36">
        <f t="shared" ref="H544:AB544" si="375">IFERROR(H214/H4,"")</f>
        <v>4.2142857142857144</v>
      </c>
      <c r="I544" s="36">
        <f t="shared" si="375"/>
        <v>4.3571428571428568</v>
      </c>
      <c r="J544" s="36">
        <f t="shared" si="375"/>
        <v>3.7692307692307692</v>
      </c>
      <c r="K544" s="36">
        <f t="shared" si="375"/>
        <v>5.117647058823529</v>
      </c>
      <c r="L544" s="36">
        <f t="shared" si="375"/>
        <v>3.6470588235294121</v>
      </c>
      <c r="M544" s="36">
        <f t="shared" si="375"/>
        <v>3.5384615384615379</v>
      </c>
      <c r="N544" s="36">
        <f t="shared" si="375"/>
        <v>3.1818181818181817</v>
      </c>
      <c r="O544" s="36">
        <f t="shared" si="375"/>
        <v>3.1</v>
      </c>
      <c r="P544" s="36">
        <f t="shared" si="375"/>
        <v>4.375</v>
      </c>
      <c r="Q544" s="36">
        <f t="shared" si="375"/>
        <v>5.4</v>
      </c>
      <c r="R544" s="36">
        <f t="shared" si="375"/>
        <v>0</v>
      </c>
      <c r="S544" s="36">
        <f t="shared" si="375"/>
        <v>3.7708333333333335</v>
      </c>
      <c r="T544" s="36">
        <f t="shared" si="375"/>
        <v>4</v>
      </c>
      <c r="U544" s="36">
        <f t="shared" si="375"/>
        <v>4.7368421052631575</v>
      </c>
      <c r="V544" s="36">
        <f t="shared" si="375"/>
        <v>0</v>
      </c>
      <c r="W544" s="36">
        <f t="shared" si="375"/>
        <v>3.9009900990099009</v>
      </c>
      <c r="X544" s="36">
        <f t="shared" si="375"/>
        <v>2.9885057471264367</v>
      </c>
      <c r="Y544" s="36">
        <f t="shared" si="375"/>
        <v>3.8026315789473686</v>
      </c>
      <c r="Z544" s="36">
        <f t="shared" si="375"/>
        <v>3.6571428571428575</v>
      </c>
      <c r="AA544" s="36">
        <f t="shared" si="375"/>
        <v>3.8923076923076918</v>
      </c>
      <c r="AB544" s="36">
        <f t="shared" si="375"/>
        <v>3.8030303030303023</v>
      </c>
      <c r="AC544" s="36">
        <f t="shared" ref="AC544:AD544" si="376">IFERROR(AC214/AC4,"")</f>
        <v>2.813333333333333</v>
      </c>
      <c r="AD544" s="36">
        <f t="shared" si="376"/>
        <v>3.126760563380282</v>
      </c>
      <c r="AE544" s="56">
        <f t="shared" ref="AE544:AF544" si="377">IFERROR(AE214/AE4,"")</f>
        <v>3.5714285714285716</v>
      </c>
      <c r="AF544" s="51">
        <f t="shared" si="377"/>
        <v>3.1912263563941679</v>
      </c>
    </row>
    <row r="545" spans="1:32" x14ac:dyDescent="0.25">
      <c r="A545" s="2" t="s">
        <v>103</v>
      </c>
      <c r="B545" s="24" t="str">
        <f>VLOOKUP(Prod_Area_data[[#This Row],[or_product]],Ref_products[],2,FALSE)</f>
        <v>Field peas</v>
      </c>
      <c r="C545" s="24" t="str">
        <f>VLOOKUP(Prod_Area_data[[#This Row],[MS]],Ref_MS[],2,FALSE)</f>
        <v>Bulgaria</v>
      </c>
      <c r="D545" s="28" t="str">
        <f t="shared" ref="D545:F545" si="378">IF(D5=D215,D215,"Error")</f>
        <v>Field peas</v>
      </c>
      <c r="E545" s="28" t="str">
        <f t="shared" si="378"/>
        <v>BG</v>
      </c>
      <c r="F545" s="28" t="str">
        <f t="shared" si="378"/>
        <v>Bulgaria</v>
      </c>
      <c r="G545" s="36">
        <f t="shared" si="284"/>
        <v>1.9610323747595935</v>
      </c>
      <c r="H545" s="36">
        <f t="shared" ref="H545:AB545" si="379">IFERROR(H215/H5,"")</f>
        <v>1.2380952380952381</v>
      </c>
      <c r="I545" s="36">
        <f t="shared" si="379"/>
        <v>2.1219512195121952</v>
      </c>
      <c r="J545" s="36">
        <f t="shared" si="379"/>
        <v>2.1707317073170733</v>
      </c>
      <c r="K545" s="36">
        <f t="shared" si="379"/>
        <v>1.6521739130434783</v>
      </c>
      <c r="L545" s="36">
        <f t="shared" si="379"/>
        <v>2.6666666666666665</v>
      </c>
      <c r="M545" s="36">
        <f t="shared" si="379"/>
        <v>1.7142857142857144</v>
      </c>
      <c r="N545" s="36">
        <f t="shared" si="379"/>
        <v>1.8333333333333335</v>
      </c>
      <c r="O545" s="36">
        <f t="shared" si="379"/>
        <v>1.2272727272727273</v>
      </c>
      <c r="P545" s="36">
        <f t="shared" si="379"/>
        <v>2.15</v>
      </c>
      <c r="Q545" s="36">
        <f t="shared" si="379"/>
        <v>5</v>
      </c>
      <c r="R545" s="36">
        <f t="shared" si="379"/>
        <v>1.8181818181818183</v>
      </c>
      <c r="S545" s="36">
        <f t="shared" si="379"/>
        <v>1.8181818181818181</v>
      </c>
      <c r="T545" s="36">
        <f t="shared" si="379"/>
        <v>1.6153846153846154</v>
      </c>
      <c r="U545" s="36">
        <f t="shared" si="379"/>
        <v>1.6290322580645162</v>
      </c>
      <c r="V545" s="36">
        <f t="shared" si="379"/>
        <v>1.7386363636363638</v>
      </c>
      <c r="W545" s="36">
        <f t="shared" si="379"/>
        <v>2.2162162162162162</v>
      </c>
      <c r="X545" s="36">
        <f t="shared" si="379"/>
        <v>2.53475935828877</v>
      </c>
      <c r="Y545" s="36">
        <f t="shared" si="379"/>
        <v>2.8594420600858368</v>
      </c>
      <c r="Z545" s="36">
        <f t="shared" si="379"/>
        <v>1.751137102014295</v>
      </c>
      <c r="AA545" s="36">
        <f t="shared" si="379"/>
        <v>2.4401008827238337</v>
      </c>
      <c r="AB545" s="36">
        <f t="shared" si="379"/>
        <v>1.9923184357541899</v>
      </c>
      <c r="AC545" s="36">
        <f t="shared" ref="AC545:AD545" si="380">IFERROR(AC215/AC5,"")</f>
        <v>1.7796500324044071</v>
      </c>
      <c r="AD545" s="36">
        <f t="shared" si="380"/>
        <v>1.9907786885245902</v>
      </c>
      <c r="AE545" s="56">
        <f t="shared" ref="AE545:AF545" si="381">IFERROR(AE215/AE5,"")</f>
        <v>1.9</v>
      </c>
      <c r="AF545" s="51">
        <f t="shared" si="381"/>
        <v>2.1</v>
      </c>
    </row>
    <row r="546" spans="1:32" x14ac:dyDescent="0.25">
      <c r="A546" s="2" t="s">
        <v>103</v>
      </c>
      <c r="B546" s="24" t="str">
        <f>VLOOKUP(Prod_Area_data[[#This Row],[or_product]],Ref_products[],2,FALSE)</f>
        <v>Field peas</v>
      </c>
      <c r="C546" s="24" t="str">
        <f>VLOOKUP(Prod_Area_data[[#This Row],[MS]],Ref_MS[],2,FALSE)</f>
        <v>Czechia</v>
      </c>
      <c r="D546" s="28" t="str">
        <f t="shared" ref="D546:F546" si="382">IF(D6=D216,D216,"Error")</f>
        <v>Field peas</v>
      </c>
      <c r="E546" s="28" t="str">
        <f t="shared" si="382"/>
        <v>CZ</v>
      </c>
      <c r="F546" s="28" t="str">
        <f t="shared" si="382"/>
        <v>Czechia</v>
      </c>
      <c r="G546" s="36">
        <f t="shared" si="284"/>
        <v>2.5759002449635582</v>
      </c>
      <c r="H546" s="36">
        <f t="shared" ref="H546:AB546" si="383">IFERROR(H216/H6,"")</f>
        <v>2.2278106508875739</v>
      </c>
      <c r="I546" s="36">
        <f t="shared" si="383"/>
        <v>2.5681393901680152</v>
      </c>
      <c r="J546" s="36">
        <f t="shared" si="383"/>
        <v>2.0075080443332141</v>
      </c>
      <c r="K546" s="36">
        <f t="shared" si="383"/>
        <v>2.2308011623080115</v>
      </c>
      <c r="L546" s="36">
        <f t="shared" si="383"/>
        <v>3.3485342019543975</v>
      </c>
      <c r="M546" s="36">
        <f t="shared" si="383"/>
        <v>2.7046703296703298</v>
      </c>
      <c r="N546" s="36">
        <f t="shared" si="383"/>
        <v>2.6383763837638377</v>
      </c>
      <c r="O546" s="36">
        <f t="shared" si="383"/>
        <v>2.4017467248908297</v>
      </c>
      <c r="P546" s="36">
        <f t="shared" si="383"/>
        <v>2.3505747126436782</v>
      </c>
      <c r="Q546" s="36">
        <f t="shared" si="383"/>
        <v>2.4597156398104265</v>
      </c>
      <c r="R546" s="36">
        <f t="shared" si="383"/>
        <v>1.9778597785977861</v>
      </c>
      <c r="S546" s="36">
        <f t="shared" si="383"/>
        <v>3.0447934845840603</v>
      </c>
      <c r="T546" s="36">
        <f t="shared" si="383"/>
        <v>2.0378234903782348</v>
      </c>
      <c r="U546" s="36">
        <f t="shared" si="383"/>
        <v>2.3743232791956688</v>
      </c>
      <c r="V546" s="36">
        <f t="shared" si="383"/>
        <v>2.9584775086505193</v>
      </c>
      <c r="W546" s="36">
        <f t="shared" si="383"/>
        <v>3.2730318257956448</v>
      </c>
      <c r="X546" s="36">
        <f t="shared" si="383"/>
        <v>2.5827067669172932</v>
      </c>
      <c r="Y546" s="36">
        <f t="shared" si="383"/>
        <v>2.5099166427134234</v>
      </c>
      <c r="Z546" s="36">
        <f t="shared" si="383"/>
        <v>2.4255757992437266</v>
      </c>
      <c r="AA546" s="36">
        <f t="shared" si="383"/>
        <v>2.3398193189715082</v>
      </c>
      <c r="AB546" s="36">
        <f t="shared" si="383"/>
        <v>2.6022692425636307</v>
      </c>
      <c r="AC546" s="36">
        <f t="shared" ref="AC546:AD546" si="384">IFERROR(AC216/AC6,"")</f>
        <v>2.7100960290682585</v>
      </c>
      <c r="AD546" s="36">
        <f t="shared" si="384"/>
        <v>2.8338666010337188</v>
      </c>
      <c r="AE546" s="56">
        <f t="shared" ref="AE546:AF546" si="385">IFERROR(AE216/AE6,"")</f>
        <v>2.4153354632587858</v>
      </c>
      <c r="AF546" s="51">
        <f t="shared" si="385"/>
        <v>2.7699999999999996</v>
      </c>
    </row>
    <row r="547" spans="1:32" x14ac:dyDescent="0.25">
      <c r="A547" s="2" t="s">
        <v>103</v>
      </c>
      <c r="B547" s="24" t="str">
        <f>VLOOKUP(Prod_Area_data[[#This Row],[or_product]],Ref_products[],2,FALSE)</f>
        <v>Field peas</v>
      </c>
      <c r="C547" s="24" t="str">
        <f>VLOOKUP(Prod_Area_data[[#This Row],[MS]],Ref_MS[],2,FALSE)</f>
        <v>Denmark</v>
      </c>
      <c r="D547" s="28" t="str">
        <f t="shared" ref="D547:F547" si="386">IF(D7=D217,D217,"Error")</f>
        <v>Field peas</v>
      </c>
      <c r="E547" s="28" t="str">
        <f t="shared" si="386"/>
        <v>DK</v>
      </c>
      <c r="F547" s="28" t="str">
        <f t="shared" si="386"/>
        <v>Denmark</v>
      </c>
      <c r="G547" s="36">
        <f t="shared" si="284"/>
        <v>3.9379882122600569</v>
      </c>
      <c r="H547" s="36">
        <f t="shared" ref="H547:AB547" si="387">IFERROR(H217/H7,"")</f>
        <v>3.8960674157303368</v>
      </c>
      <c r="I547" s="36">
        <f t="shared" si="387"/>
        <v>3.5264797507788161</v>
      </c>
      <c r="J547" s="36">
        <f t="shared" si="387"/>
        <v>3.7004950495049505</v>
      </c>
      <c r="K547" s="36">
        <f t="shared" si="387"/>
        <v>3.984076433121019</v>
      </c>
      <c r="L547" s="36">
        <f t="shared" si="387"/>
        <v>3.595505617977528</v>
      </c>
      <c r="M547" s="36">
        <f t="shared" si="387"/>
        <v>3.2576687116564416</v>
      </c>
      <c r="N547" s="36">
        <f t="shared" si="387"/>
        <v>3.0666666666666669</v>
      </c>
      <c r="O547" s="36">
        <f t="shared" si="387"/>
        <v>3.3448275862068964</v>
      </c>
      <c r="P547" s="36">
        <f t="shared" si="387"/>
        <v>3.1818181818181817</v>
      </c>
      <c r="Q547" s="36">
        <f t="shared" si="387"/>
        <v>3.2941176470588234</v>
      </c>
      <c r="R547" s="36">
        <f t="shared" si="387"/>
        <v>3.2183908045977012</v>
      </c>
      <c r="S547" s="36">
        <f t="shared" si="387"/>
        <v>3.4237288135593218</v>
      </c>
      <c r="T547" s="36">
        <f t="shared" si="387"/>
        <v>4</v>
      </c>
      <c r="U547" s="36">
        <f t="shared" si="387"/>
        <v>3.3953488372093026</v>
      </c>
      <c r="V547" s="36">
        <f t="shared" si="387"/>
        <v>4.0476190476190474</v>
      </c>
      <c r="W547" s="36">
        <f t="shared" si="387"/>
        <v>4.2</v>
      </c>
      <c r="X547" s="36">
        <f t="shared" si="387"/>
        <v>3.666666666666667</v>
      </c>
      <c r="Y547" s="36">
        <f t="shared" si="387"/>
        <v>4.4629629629629628</v>
      </c>
      <c r="Z547" s="36">
        <f t="shared" si="387"/>
        <v>2.8484848484848486</v>
      </c>
      <c r="AA547" s="36">
        <f t="shared" si="387"/>
        <v>4.1346153846153841</v>
      </c>
      <c r="AB547" s="36">
        <f t="shared" si="387"/>
        <v>4.3783783783783781</v>
      </c>
      <c r="AC547" s="36">
        <f t="shared" ref="AC547:AD547" si="388">IFERROR(AC217/AC7,"")</f>
        <v>3.3009708737864076</v>
      </c>
      <c r="AD547" s="36">
        <f t="shared" si="388"/>
        <v>4.4513888888888884</v>
      </c>
      <c r="AE547" s="56">
        <f t="shared" ref="AE547:AF547" si="389">IFERROR(AE217/AE7,"")</f>
        <v>2.8453608247422686</v>
      </c>
      <c r="AF547" s="51">
        <f t="shared" si="389"/>
        <v>3.9</v>
      </c>
    </row>
    <row r="548" spans="1:32" x14ac:dyDescent="0.25">
      <c r="A548" s="2" t="s">
        <v>103</v>
      </c>
      <c r="B548" s="24" t="str">
        <f>VLOOKUP(Prod_Area_data[[#This Row],[or_product]],Ref_products[],2,FALSE)</f>
        <v>Field peas</v>
      </c>
      <c r="C548" s="24" t="str">
        <f>VLOOKUP(Prod_Area_data[[#This Row],[MS]],Ref_MS[],2,FALSE)</f>
        <v>Germany</v>
      </c>
      <c r="D548" s="28" t="str">
        <f t="shared" ref="D548:F548" si="390">IF(D8=D218,D218,"Error")</f>
        <v>Field peas</v>
      </c>
      <c r="E548" s="28" t="str">
        <f t="shared" si="390"/>
        <v>DE</v>
      </c>
      <c r="F548" s="28" t="str">
        <f t="shared" si="390"/>
        <v>Germany</v>
      </c>
      <c r="G548" s="36">
        <f t="shared" si="284"/>
        <v>3.0460557802185</v>
      </c>
      <c r="H548" s="36">
        <f t="shared" ref="H548:AB548" si="391">IFERROR(H218/H8,"")</f>
        <v>2.8938428874734603</v>
      </c>
      <c r="I548" s="36">
        <f t="shared" si="391"/>
        <v>3.4205378973105138</v>
      </c>
      <c r="J548" s="36">
        <f t="shared" si="391"/>
        <v>2.7843665768194068</v>
      </c>
      <c r="K548" s="36">
        <f t="shared" si="391"/>
        <v>2.8822663723325972</v>
      </c>
      <c r="L548" s="36">
        <f t="shared" si="391"/>
        <v>3.8205761316872429</v>
      </c>
      <c r="M548" s="36">
        <f t="shared" si="391"/>
        <v>3.1396192203082505</v>
      </c>
      <c r="N548" s="36">
        <f t="shared" si="391"/>
        <v>3.1237785016286646</v>
      </c>
      <c r="O548" s="36">
        <f t="shared" si="391"/>
        <v>2.6218611521418018</v>
      </c>
      <c r="P548" s="36">
        <f t="shared" si="391"/>
        <v>2.9291666666666667</v>
      </c>
      <c r="Q548" s="36">
        <f t="shared" si="391"/>
        <v>3.4347826086956523</v>
      </c>
      <c r="R548" s="36">
        <f t="shared" si="391"/>
        <v>3.0048925388782108</v>
      </c>
      <c r="S548" s="36">
        <f t="shared" si="391"/>
        <v>2.7706093189964158</v>
      </c>
      <c r="T548" s="36">
        <f t="shared" si="391"/>
        <v>3.098214285714286</v>
      </c>
      <c r="U548" s="36">
        <f t="shared" si="391"/>
        <v>3.4168865435356204</v>
      </c>
      <c r="V548" s="36">
        <f t="shared" si="391"/>
        <v>3.724220623501199</v>
      </c>
      <c r="W548" s="36">
        <f t="shared" si="391"/>
        <v>3.4993678887484201</v>
      </c>
      <c r="X548" s="36">
        <f t="shared" si="391"/>
        <v>3.3165714285714283</v>
      </c>
      <c r="Y548" s="36">
        <f t="shared" si="391"/>
        <v>3.4865497076023395</v>
      </c>
      <c r="Z548" s="36">
        <f t="shared" si="391"/>
        <v>2.7878359264497878</v>
      </c>
      <c r="AA548" s="36">
        <f t="shared" si="391"/>
        <v>3.0589812332439679</v>
      </c>
      <c r="AB548" s="36">
        <f t="shared" si="391"/>
        <v>3.6016949152542375</v>
      </c>
      <c r="AC548" s="36">
        <f t="shared" ref="AC548:AD548" si="392">IFERROR(AC218/AC8,"")</f>
        <v>3.061412487205732</v>
      </c>
      <c r="AD548" s="36">
        <f t="shared" si="392"/>
        <v>3.0177736202057996</v>
      </c>
      <c r="AE548" s="56">
        <f t="shared" ref="AE548:AF548" si="393">IFERROR(AE218/AE8,"")</f>
        <v>2.25</v>
      </c>
      <c r="AF548" s="51">
        <f t="shared" si="393"/>
        <v>3.08</v>
      </c>
    </row>
    <row r="549" spans="1:32" x14ac:dyDescent="0.25">
      <c r="A549" s="2" t="s">
        <v>103</v>
      </c>
      <c r="B549" s="24" t="str">
        <f>VLOOKUP(Prod_Area_data[[#This Row],[or_product]],Ref_products[],2,FALSE)</f>
        <v>Field peas</v>
      </c>
      <c r="C549" s="24" t="str">
        <f>VLOOKUP(Prod_Area_data[[#This Row],[MS]],Ref_MS[],2,FALSE)</f>
        <v>Estonia</v>
      </c>
      <c r="D549" s="28" t="str">
        <f t="shared" ref="D549:F549" si="394">IF(D9=D219,D219,"Error")</f>
        <v>Field peas</v>
      </c>
      <c r="E549" s="28" t="str">
        <f t="shared" si="394"/>
        <v>EE</v>
      </c>
      <c r="F549" s="28" t="str">
        <f t="shared" si="394"/>
        <v>Estonia</v>
      </c>
      <c r="G549" s="36">
        <f t="shared" si="284"/>
        <v>2.4284126800679044</v>
      </c>
      <c r="H549" s="36">
        <f t="shared" ref="H549:AB549" si="395">IFERROR(H219/H9,"")</f>
        <v>1.6562499999999998</v>
      </c>
      <c r="I549" s="36">
        <f t="shared" si="395"/>
        <v>1.5151515151515151</v>
      </c>
      <c r="J549" s="36">
        <f t="shared" si="395"/>
        <v>2.1818181818181817</v>
      </c>
      <c r="K549" s="36">
        <f t="shared" si="395"/>
        <v>1.2</v>
      </c>
      <c r="L549" s="36">
        <f t="shared" si="395"/>
        <v>0.76190476190476186</v>
      </c>
      <c r="M549" s="36">
        <f t="shared" si="395"/>
        <v>1.3255813953488373</v>
      </c>
      <c r="N549" s="36">
        <f t="shared" si="395"/>
        <v>1.2222222222222223</v>
      </c>
      <c r="O549" s="36">
        <f t="shared" si="395"/>
        <v>1.6785714285714288</v>
      </c>
      <c r="P549" s="36">
        <f t="shared" si="395"/>
        <v>0.68085106382978722</v>
      </c>
      <c r="Q549" s="36">
        <f t="shared" si="395"/>
        <v>1.5625</v>
      </c>
      <c r="R549" s="36">
        <f t="shared" si="395"/>
        <v>1.7536231884057969</v>
      </c>
      <c r="S549" s="36">
        <f t="shared" si="395"/>
        <v>1.8117647058823529</v>
      </c>
      <c r="T549" s="36">
        <f t="shared" si="395"/>
        <v>1.1834862385321101</v>
      </c>
      <c r="U549" s="36">
        <f t="shared" si="395"/>
        <v>2.3333333333333335</v>
      </c>
      <c r="V549" s="36">
        <f t="shared" si="395"/>
        <v>2.0727272727272728</v>
      </c>
      <c r="W549" s="36">
        <f t="shared" si="395"/>
        <v>2.6470588235294117</v>
      </c>
      <c r="X549" s="36">
        <f t="shared" si="395"/>
        <v>1.8585027013120659</v>
      </c>
      <c r="Y549" s="36">
        <f t="shared" si="395"/>
        <v>1.2867096774193547</v>
      </c>
      <c r="Z549" s="36">
        <f t="shared" si="395"/>
        <v>1.8076145552560647</v>
      </c>
      <c r="AA549" s="36">
        <f t="shared" si="395"/>
        <v>2.5753768844221105</v>
      </c>
      <c r="AB549" s="36">
        <f t="shared" si="395"/>
        <v>2.2794612794612794</v>
      </c>
      <c r="AC549" s="36">
        <f t="shared" ref="AC549:AD549" si="396">IFERROR(AC219/AC9,"")</f>
        <v>1.787311178247734</v>
      </c>
      <c r="AD549" s="36">
        <f t="shared" si="396"/>
        <v>2.5458937198067635</v>
      </c>
      <c r="AE549" s="56">
        <f t="shared" ref="AE549:AF549" si="397">IFERROR(AE219/AE9,"")</f>
        <v>2.4598830409356722</v>
      </c>
      <c r="AF549" s="51">
        <f t="shared" si="397"/>
        <v>2.4900000000000002</v>
      </c>
    </row>
    <row r="550" spans="1:32" x14ac:dyDescent="0.25">
      <c r="A550" s="2" t="s">
        <v>103</v>
      </c>
      <c r="B550" s="24" t="str">
        <f>VLOOKUP(Prod_Area_data[[#This Row],[or_product]],Ref_products[],2,FALSE)</f>
        <v>Field peas</v>
      </c>
      <c r="C550" s="24" t="str">
        <f>VLOOKUP(Prod_Area_data[[#This Row],[MS]],Ref_MS[],2,FALSE)</f>
        <v>Ireland</v>
      </c>
      <c r="D550" s="28" t="str">
        <f t="shared" ref="D550:F550" si="398">IF(D10=D220,D220,"Error")</f>
        <v>Field peas</v>
      </c>
      <c r="E550" s="28" t="str">
        <f t="shared" si="398"/>
        <v>IE</v>
      </c>
      <c r="F550" s="28" t="str">
        <f t="shared" si="398"/>
        <v>Ireland</v>
      </c>
      <c r="G550" s="36">
        <f t="shared" si="284"/>
        <v>4.5682234432234425</v>
      </c>
      <c r="H550" s="36" t="str">
        <f t="shared" ref="H550:AB550" si="399">IFERROR(H220/H10,"")</f>
        <v/>
      </c>
      <c r="I550" s="36" t="str">
        <f t="shared" si="399"/>
        <v/>
      </c>
      <c r="J550" s="36" t="str">
        <f t="shared" si="399"/>
        <v/>
      </c>
      <c r="K550" s="36" t="str">
        <f t="shared" si="399"/>
        <v/>
      </c>
      <c r="L550" s="36" t="str">
        <f t="shared" si="399"/>
        <v/>
      </c>
      <c r="M550" s="36" t="str">
        <f t="shared" si="399"/>
        <v/>
      </c>
      <c r="N550" s="36" t="str">
        <f t="shared" si="399"/>
        <v/>
      </c>
      <c r="O550" s="36" t="str">
        <f t="shared" si="399"/>
        <v/>
      </c>
      <c r="P550" s="36">
        <f t="shared" si="399"/>
        <v>3.8888888888888893</v>
      </c>
      <c r="Q550" s="36">
        <f t="shared" si="399"/>
        <v>4.552941176470588</v>
      </c>
      <c r="R550" s="36">
        <f t="shared" si="399"/>
        <v>4.7948717948717956</v>
      </c>
      <c r="S550" s="36">
        <f t="shared" si="399"/>
        <v>4.9333333333333336</v>
      </c>
      <c r="T550" s="36">
        <f t="shared" si="399"/>
        <v>4.140845070422535</v>
      </c>
      <c r="U550" s="36">
        <f t="shared" si="399"/>
        <v>4.3725490196078427</v>
      </c>
      <c r="V550" s="36">
        <f t="shared" si="399"/>
        <v>4.9836065573770494</v>
      </c>
      <c r="W550" s="36">
        <f t="shared" si="399"/>
        <v>4.1749999999999998</v>
      </c>
      <c r="X550" s="36">
        <f t="shared" si="399"/>
        <v>3.5051546391752577</v>
      </c>
      <c r="Y550" s="36">
        <f t="shared" si="399"/>
        <v>3.761194029850746</v>
      </c>
      <c r="Z550" s="36">
        <f t="shared" si="399"/>
        <v>2.3943661971830985</v>
      </c>
      <c r="AA550" s="36">
        <f t="shared" si="399"/>
        <v>4.615384615384615</v>
      </c>
      <c r="AB550" s="36">
        <f t="shared" si="399"/>
        <v>4.375</v>
      </c>
      <c r="AC550" s="36">
        <f t="shared" ref="AC550:AD550" si="400">IFERROR(AC220/AC10,"")</f>
        <v>4.7142857142857144</v>
      </c>
      <c r="AD550" s="36">
        <f t="shared" si="400"/>
        <v>5.1296296296296298</v>
      </c>
      <c r="AE550" s="56">
        <f t="shared" ref="AE550:AF550" si="401">IFERROR(AE220/AE10,"")</f>
        <v>3.7534246575342469</v>
      </c>
      <c r="AF550" s="51">
        <f t="shared" si="401"/>
        <v>4.3313333378095109</v>
      </c>
    </row>
    <row r="551" spans="1:32" x14ac:dyDescent="0.25">
      <c r="A551" s="2" t="s">
        <v>103</v>
      </c>
      <c r="B551" s="24" t="str">
        <f>VLOOKUP(Prod_Area_data[[#This Row],[or_product]],Ref_products[],2,FALSE)</f>
        <v>Field peas</v>
      </c>
      <c r="C551" s="24" t="str">
        <f>VLOOKUP(Prod_Area_data[[#This Row],[MS]],Ref_MS[],2,FALSE)</f>
        <v>Greece</v>
      </c>
      <c r="D551" s="28" t="str">
        <f t="shared" ref="D551:F551" si="402">IF(D11=D221,D221,"Error")</f>
        <v>Field peas</v>
      </c>
      <c r="E551" s="28" t="str">
        <f t="shared" si="402"/>
        <v>EL</v>
      </c>
      <c r="F551" s="28" t="str">
        <f t="shared" si="402"/>
        <v>Greece</v>
      </c>
      <c r="G551" s="36">
        <f t="shared" si="284"/>
        <v>1.5410506705580449</v>
      </c>
      <c r="H551" s="36">
        <f t="shared" ref="H551:AB551" si="403">IFERROR(H221/H11,"")</f>
        <v>1.8466257668711656</v>
      </c>
      <c r="I551" s="36">
        <f t="shared" si="403"/>
        <v>1.6026666666666667</v>
      </c>
      <c r="J551" s="36">
        <f t="shared" si="403"/>
        <v>1.3427672955974841</v>
      </c>
      <c r="K551" s="36">
        <f t="shared" si="403"/>
        <v>1.7969696969696969</v>
      </c>
      <c r="L551" s="36">
        <f t="shared" si="403"/>
        <v>1.9936102236421727</v>
      </c>
      <c r="M551" s="36">
        <f t="shared" si="403"/>
        <v>1.9948717948717949</v>
      </c>
      <c r="N551" s="36">
        <f t="shared" si="403"/>
        <v>1.7285318559556788</v>
      </c>
      <c r="O551" s="36">
        <f t="shared" si="403"/>
        <v>2.0662460567823344</v>
      </c>
      <c r="P551" s="36">
        <f t="shared" si="403"/>
        <v>1.5895765472312704</v>
      </c>
      <c r="Q551" s="36">
        <f t="shared" si="403"/>
        <v>2.8289473684210527</v>
      </c>
      <c r="R551" s="36">
        <f t="shared" si="403"/>
        <v>2.5287671232876714</v>
      </c>
      <c r="S551" s="36">
        <f t="shared" si="403"/>
        <v>2.2070063694267512</v>
      </c>
      <c r="T551" s="36">
        <f t="shared" si="403"/>
        <v>1.8624641833810887</v>
      </c>
      <c r="U551" s="36">
        <f t="shared" si="403"/>
        <v>2.3104477611940299</v>
      </c>
      <c r="V551" s="36">
        <f t="shared" si="403"/>
        <v>1.978858350951374</v>
      </c>
      <c r="W551" s="36">
        <f t="shared" si="403"/>
        <v>1.6594650205761314</v>
      </c>
      <c r="X551" s="36">
        <f t="shared" si="403"/>
        <v>1.5871985157699444</v>
      </c>
      <c r="Y551" s="36">
        <f t="shared" si="403"/>
        <v>1.4162743779421654</v>
      </c>
      <c r="Z551" s="36">
        <f t="shared" si="403"/>
        <v>1.6955521472392638</v>
      </c>
      <c r="AA551" s="36">
        <f t="shared" si="403"/>
        <v>1.3506998444790048</v>
      </c>
      <c r="AB551" s="36">
        <f t="shared" si="403"/>
        <v>1.4563492063492065</v>
      </c>
      <c r="AC551" s="36">
        <f t="shared" ref="AC551:AD551" si="404">IFERROR(AC221/AC11,"")</f>
        <v>1.5481763745236798</v>
      </c>
      <c r="AD551" s="36">
        <f t="shared" si="404"/>
        <v>1.6991629739044805</v>
      </c>
      <c r="AE551" s="56">
        <f t="shared" ref="AE551:AF551" si="405">IFERROR(AE221/AE11,"")</f>
        <v>1.6186264308012488</v>
      </c>
      <c r="AF551" s="51">
        <f t="shared" si="405"/>
        <v>1.56</v>
      </c>
    </row>
    <row r="552" spans="1:32" x14ac:dyDescent="0.25">
      <c r="A552" s="2" t="s">
        <v>103</v>
      </c>
      <c r="B552" s="24" t="str">
        <f>VLOOKUP(Prod_Area_data[[#This Row],[or_product]],Ref_products[],2,FALSE)</f>
        <v>Field peas</v>
      </c>
      <c r="C552" s="24" t="str">
        <f>VLOOKUP(Prod_Area_data[[#This Row],[MS]],Ref_MS[],2,FALSE)</f>
        <v>Spain</v>
      </c>
      <c r="D552" s="28" t="str">
        <f t="shared" ref="D552:F552" si="406">IF(D12=D222,D222,"Error")</f>
        <v>Field peas</v>
      </c>
      <c r="E552" s="28" t="str">
        <f t="shared" si="406"/>
        <v>ES</v>
      </c>
      <c r="F552" s="28" t="str">
        <f t="shared" si="406"/>
        <v>Spain</v>
      </c>
      <c r="G552" s="36">
        <f t="shared" si="284"/>
        <v>1.2309190171692788</v>
      </c>
      <c r="H552" s="36">
        <f t="shared" ref="H552:AB552" si="407">IFERROR(H222/H12,"")</f>
        <v>1.4103896103896103</v>
      </c>
      <c r="I552" s="36">
        <f t="shared" si="407"/>
        <v>1.0340681362725452</v>
      </c>
      <c r="J552" s="36">
        <f t="shared" si="407"/>
        <v>1.2572145545796738</v>
      </c>
      <c r="K552" s="36">
        <f t="shared" si="407"/>
        <v>1.4087452471482889</v>
      </c>
      <c r="L552" s="36">
        <f t="shared" si="407"/>
        <v>0.56163384390955506</v>
      </c>
      <c r="M552" s="36">
        <f t="shared" si="407"/>
        <v>0.84778156996587029</v>
      </c>
      <c r="N552" s="36">
        <f t="shared" si="407"/>
        <v>1.2712659075686537</v>
      </c>
      <c r="O552" s="36">
        <f t="shared" si="407"/>
        <v>1.1265822784810127</v>
      </c>
      <c r="P552" s="36">
        <f t="shared" si="407"/>
        <v>1.3529990167158308</v>
      </c>
      <c r="Q552" s="36">
        <f t="shared" si="407"/>
        <v>0.92322097378277168</v>
      </c>
      <c r="R552" s="36">
        <f t="shared" si="407"/>
        <v>1.1821701578477117</v>
      </c>
      <c r="S552" s="36">
        <f t="shared" si="407"/>
        <v>1.0500517920033148</v>
      </c>
      <c r="T552" s="36">
        <f t="shared" si="407"/>
        <v>0.78850664581704455</v>
      </c>
      <c r="U552" s="36">
        <f t="shared" si="407"/>
        <v>1.6468711656441719</v>
      </c>
      <c r="V552" s="36">
        <f t="shared" si="407"/>
        <v>1.0176470588235296</v>
      </c>
      <c r="W552" s="36">
        <f t="shared" si="407"/>
        <v>1.1956105100463679</v>
      </c>
      <c r="X552" s="36">
        <f t="shared" si="407"/>
        <v>1.7627565793706967</v>
      </c>
      <c r="Y552" s="36">
        <f t="shared" si="407"/>
        <v>1.0722461892436008</v>
      </c>
      <c r="Z552" s="36">
        <f t="shared" si="407"/>
        <v>1.7619782579519525</v>
      </c>
      <c r="AA552" s="36">
        <f t="shared" si="407"/>
        <v>1.1012379642365888</v>
      </c>
      <c r="AB552" s="36">
        <f t="shared" si="407"/>
        <v>1.9015300453030175</v>
      </c>
      <c r="AC552" s="36">
        <f t="shared" ref="AC552:AD552" si="408">IFERROR(AC222/AC12,"")</f>
        <v>1.5065464319778028</v>
      </c>
      <c r="AD552" s="36">
        <f t="shared" si="408"/>
        <v>1.0849726552934453</v>
      </c>
      <c r="AE552" s="56">
        <f t="shared" ref="AE552:AF552" si="409">IFERROR(AE222/AE12,"")</f>
        <v>0.66902290622763061</v>
      </c>
      <c r="AF552" s="51">
        <f t="shared" si="409"/>
        <v>1.36</v>
      </c>
    </row>
    <row r="553" spans="1:32" x14ac:dyDescent="0.25">
      <c r="A553" s="2" t="s">
        <v>103</v>
      </c>
      <c r="B553" s="24" t="e">
        <f>VLOOKUP(Prod_Area_data[[#This Row],[or_product]],Ref_products[],2,FALSE)</f>
        <v>#N/A</v>
      </c>
      <c r="C553" s="24" t="str">
        <f>VLOOKUP(Prod_Area_data[[#This Row],[MS]],Ref_MS[],2,FALSE)</f>
        <v>France</v>
      </c>
      <c r="D553" s="28" t="str">
        <f t="shared" ref="D553:F553" si="410">IF(D13=D223,D223,"Error")</f>
        <v>Field peas (Pois protéagineux purs)</v>
      </c>
      <c r="E553" s="28" t="str">
        <f t="shared" si="410"/>
        <v>FR</v>
      </c>
      <c r="F553" s="28" t="str">
        <f t="shared" si="410"/>
        <v>France</v>
      </c>
      <c r="G553" s="36">
        <f t="shared" si="284"/>
        <v>3.0165155495147595</v>
      </c>
      <c r="H553" s="36">
        <f t="shared" ref="H553:AB553" si="411">IFERROR(H223/H13,"")</f>
        <v>4.5160914179104479</v>
      </c>
      <c r="I553" s="36">
        <f t="shared" si="411"/>
        <v>4.0024172105390381</v>
      </c>
      <c r="J553" s="36">
        <f t="shared" si="411"/>
        <v>4.930563798219584</v>
      </c>
      <c r="K553" s="36">
        <f t="shared" si="411"/>
        <v>4.4165298303229337</v>
      </c>
      <c r="L553" s="36">
        <f t="shared" si="411"/>
        <v>4.70812324929972</v>
      </c>
      <c r="M553" s="36">
        <f t="shared" si="411"/>
        <v>4.2103099304237821</v>
      </c>
      <c r="N553" s="36">
        <f t="shared" si="411"/>
        <v>4.2282019190654987</v>
      </c>
      <c r="O553" s="36">
        <f t="shared" si="411"/>
        <v>3.6311576354679804</v>
      </c>
      <c r="P553" s="36">
        <f t="shared" si="411"/>
        <v>4.5045685279187815</v>
      </c>
      <c r="Q553" s="36">
        <f t="shared" si="411"/>
        <v>4.8315412186379936</v>
      </c>
      <c r="R553" s="36">
        <f t="shared" si="411"/>
        <v>4.4639278557114226</v>
      </c>
      <c r="S553" s="36">
        <f t="shared" si="411"/>
        <v>3.6159925869399321</v>
      </c>
      <c r="T553" s="36">
        <f t="shared" si="411"/>
        <v>4.121178225205071</v>
      </c>
      <c r="U553" s="36">
        <f t="shared" si="411"/>
        <v>4.0834170013386881</v>
      </c>
      <c r="V553" s="36">
        <f t="shared" si="411"/>
        <v>3.7882546966872215</v>
      </c>
      <c r="W553" s="36">
        <f t="shared" si="411"/>
        <v>3.7669947095966783</v>
      </c>
      <c r="X553" s="36">
        <f t="shared" si="411"/>
        <v>2.5532460269375963</v>
      </c>
      <c r="Y553" s="36">
        <f t="shared" si="411"/>
        <v>3.5619612568356662</v>
      </c>
      <c r="Z553" s="36">
        <f t="shared" si="411"/>
        <v>3.5315024232633281</v>
      </c>
      <c r="AA553" s="36">
        <f t="shared" si="411"/>
        <v>4.0404397106567185</v>
      </c>
      <c r="AB553" s="36">
        <f t="shared" si="411"/>
        <v>2.7569687700429224</v>
      </c>
      <c r="AC553" s="36">
        <f t="shared" ref="AC553:AD553" si="412">IFERROR(AC223/AC13,"")</f>
        <v>2.8413523388051249</v>
      </c>
      <c r="AD553" s="36">
        <f t="shared" si="412"/>
        <v>2.9958049292081803</v>
      </c>
      <c r="AE553" s="56">
        <f t="shared" ref="AE553:AF553" si="413">IFERROR(AE223/AE13,"")</f>
        <v>3.2123893805309733</v>
      </c>
      <c r="AF553" s="51">
        <f t="shared" si="413"/>
        <v>3.1700000000000004</v>
      </c>
    </row>
    <row r="554" spans="1:32" x14ac:dyDescent="0.25">
      <c r="A554" s="2" t="s">
        <v>103</v>
      </c>
      <c r="B554" s="24" t="str">
        <f>VLOOKUP(Prod_Area_data[[#This Row],[or_product]],Ref_products[],2,FALSE)</f>
        <v>Field peas</v>
      </c>
      <c r="C554" s="24" t="str">
        <f>VLOOKUP(Prod_Area_data[[#This Row],[MS]],Ref_MS[],2,FALSE)</f>
        <v>Croatia</v>
      </c>
      <c r="D554" s="28" t="str">
        <f t="shared" ref="D554:F554" si="414">IF(D14=D224,D224,"Error")</f>
        <v>Field peas</v>
      </c>
      <c r="E554" s="28" t="str">
        <f t="shared" si="414"/>
        <v>HR</v>
      </c>
      <c r="F554" s="28" t="str">
        <f t="shared" si="414"/>
        <v>Croatia</v>
      </c>
      <c r="G554" s="36">
        <f t="shared" si="284"/>
        <v>2.389345819677041</v>
      </c>
      <c r="H554" s="36">
        <f t="shared" ref="H554:AB554" si="415">IFERROR(H224/H14,"")</f>
        <v>1.625</v>
      </c>
      <c r="I554" s="36">
        <f t="shared" si="415"/>
        <v>2.474358974358974</v>
      </c>
      <c r="J554" s="36">
        <f t="shared" si="415"/>
        <v>2.3908045977011496</v>
      </c>
      <c r="K554" s="36">
        <f t="shared" si="415"/>
        <v>1.3033707865168538</v>
      </c>
      <c r="L554" s="36">
        <f t="shared" si="415"/>
        <v>2.2962962962962963</v>
      </c>
      <c r="M554" s="36">
        <f t="shared" si="415"/>
        <v>1.9777777777777779</v>
      </c>
      <c r="N554" s="36">
        <f t="shared" si="415"/>
        <v>2.1818181818181817</v>
      </c>
      <c r="O554" s="36">
        <f t="shared" si="415"/>
        <v>1.810810810810811</v>
      </c>
      <c r="P554" s="36">
        <f t="shared" si="415"/>
        <v>2.8055555555555558</v>
      </c>
      <c r="Q554" s="36">
        <f t="shared" si="415"/>
        <v>2.349514563106796</v>
      </c>
      <c r="R554" s="36">
        <f t="shared" si="415"/>
        <v>1.925</v>
      </c>
      <c r="S554" s="36">
        <f t="shared" si="415"/>
        <v>3.0344827586206899</v>
      </c>
      <c r="T554" s="36">
        <f t="shared" si="415"/>
        <v>2.4148936170212769</v>
      </c>
      <c r="U554" s="36">
        <f t="shared" si="415"/>
        <v>1.7840909090909092</v>
      </c>
      <c r="V554" s="36">
        <f t="shared" si="415"/>
        <v>2.2111111111111112</v>
      </c>
      <c r="W554" s="36">
        <f t="shared" si="415"/>
        <v>2.2318840579710146</v>
      </c>
      <c r="X554" s="36">
        <f t="shared" si="415"/>
        <v>2.627329192546584</v>
      </c>
      <c r="Y554" s="36">
        <f t="shared" si="415"/>
        <v>2.5000000000000004</v>
      </c>
      <c r="Z554" s="36">
        <f t="shared" si="415"/>
        <v>2.3962264150943398</v>
      </c>
      <c r="AA554" s="36">
        <f t="shared" si="415"/>
        <v>2.5530303030303032</v>
      </c>
      <c r="AB554" s="36">
        <f t="shared" si="415"/>
        <v>2.4657534246575343</v>
      </c>
      <c r="AC554" s="36">
        <f t="shared" ref="AC554:AD554" si="416">IFERROR(AC224/AC14,"")</f>
        <v>3.0813953488372094</v>
      </c>
      <c r="AD554" s="36">
        <f t="shared" si="416"/>
        <v>2.1492537313432836</v>
      </c>
      <c r="AE554" s="56">
        <f t="shared" ref="AE554:AF554" si="417">IFERROR(AE224/AE14,"")</f>
        <v>2</v>
      </c>
      <c r="AF554" s="51">
        <f t="shared" si="417"/>
        <v>2.4164644470247234</v>
      </c>
    </row>
    <row r="555" spans="1:32" x14ac:dyDescent="0.25">
      <c r="A555" s="2" t="s">
        <v>103</v>
      </c>
      <c r="B555" s="24" t="str">
        <f>VLOOKUP(Prod_Area_data[[#This Row],[or_product]],Ref_products[],2,FALSE)</f>
        <v>Field peas</v>
      </c>
      <c r="C555" s="24" t="str">
        <f>VLOOKUP(Prod_Area_data[[#This Row],[MS]],Ref_MS[],2,FALSE)</f>
        <v>Italy</v>
      </c>
      <c r="D555" s="28" t="str">
        <f t="shared" ref="D555:F555" si="418">IF(D15=D225,D225,"Error")</f>
        <v>Field peas</v>
      </c>
      <c r="E555" s="28" t="str">
        <f t="shared" si="418"/>
        <v>IT</v>
      </c>
      <c r="F555" s="28" t="str">
        <f t="shared" si="418"/>
        <v>Italy</v>
      </c>
      <c r="G555" s="36">
        <f t="shared" si="284"/>
        <v>2.8571364359508351</v>
      </c>
      <c r="H555" s="36">
        <f t="shared" ref="H555:AB555" si="419">IFERROR(H225/H15,"")</f>
        <v>3.05</v>
      </c>
      <c r="I555" s="36">
        <f t="shared" si="419"/>
        <v>5.75</v>
      </c>
      <c r="J555" s="36">
        <f t="shared" si="419"/>
        <v>3.3928571428571432</v>
      </c>
      <c r="K555" s="36">
        <f t="shared" si="419"/>
        <v>3.3055555555555554</v>
      </c>
      <c r="L555" s="36">
        <f t="shared" si="419"/>
        <v>3.2631578947368425</v>
      </c>
      <c r="M555" s="36">
        <f t="shared" si="419"/>
        <v>3.1204819277108431</v>
      </c>
      <c r="N555" s="36">
        <f t="shared" si="419"/>
        <v>3.2669912559618446</v>
      </c>
      <c r="O555" s="36">
        <f t="shared" si="419"/>
        <v>3.3457380457380461</v>
      </c>
      <c r="P555" s="36">
        <f t="shared" si="419"/>
        <v>2.6056338028169015</v>
      </c>
      <c r="Q555" s="36">
        <f t="shared" si="419"/>
        <v>2.7407407407407409</v>
      </c>
      <c r="R555" s="36">
        <f t="shared" si="419"/>
        <v>2.6407185628742518</v>
      </c>
      <c r="S555" s="36">
        <f t="shared" si="419"/>
        <v>2.5734597156398102</v>
      </c>
      <c r="T555" s="36">
        <f t="shared" si="419"/>
        <v>2.4503042596348887</v>
      </c>
      <c r="U555" s="36">
        <f t="shared" si="419"/>
        <v>2.2663847780126849</v>
      </c>
      <c r="V555" s="36">
        <f t="shared" si="419"/>
        <v>2.3109327983951853</v>
      </c>
      <c r="W555" s="36">
        <f t="shared" si="419"/>
        <v>2.3470483005366725</v>
      </c>
      <c r="X555" s="36">
        <f t="shared" si="419"/>
        <v>2.8001417434443656</v>
      </c>
      <c r="Y555" s="36">
        <f t="shared" si="419"/>
        <v>2.8463343108504398</v>
      </c>
      <c r="Z555" s="36">
        <f t="shared" si="419"/>
        <v>2.8013392857142856</v>
      </c>
      <c r="AA555" s="36">
        <f t="shared" si="419"/>
        <v>3.0523331879633666</v>
      </c>
      <c r="AB555" s="36">
        <f t="shared" si="419"/>
        <v>2.9378911892152146</v>
      </c>
      <c r="AC555" s="36">
        <f t="shared" ref="AC555:AD555" si="420">IFERROR(AC225/AC15,"")</f>
        <v>2.8187957231288689</v>
      </c>
      <c r="AD555" s="36">
        <f t="shared" si="420"/>
        <v>2.8147223955084213</v>
      </c>
      <c r="AE555" s="56">
        <f t="shared" ref="AE555:AF555" si="421">IFERROR(AE225/AE15,"")</f>
        <v>2.654485049833887</v>
      </c>
      <c r="AF555" s="51">
        <f t="shared" si="421"/>
        <v>2.58</v>
      </c>
    </row>
    <row r="556" spans="1:32" x14ac:dyDescent="0.25">
      <c r="A556" s="2" t="s">
        <v>103</v>
      </c>
      <c r="B556" s="24" t="str">
        <f>VLOOKUP(Prod_Area_data[[#This Row],[or_product]],Ref_products[],2,FALSE)</f>
        <v>Field peas</v>
      </c>
      <c r="C556" s="24" t="str">
        <f>VLOOKUP(Prod_Area_data[[#This Row],[MS]],Ref_MS[],2,FALSE)</f>
        <v>Cyprus</v>
      </c>
      <c r="D556" s="28" t="str">
        <f t="shared" ref="D556:F556" si="422">IF(D16=D226,D226,"Error")</f>
        <v>Field peas</v>
      </c>
      <c r="E556" s="28" t="str">
        <f t="shared" si="422"/>
        <v>CY</v>
      </c>
      <c r="F556" s="28" t="str">
        <f t="shared" si="422"/>
        <v>Cyprus</v>
      </c>
      <c r="G556" s="36">
        <f t="shared" si="284"/>
        <v>1.25</v>
      </c>
      <c r="H556" s="36" t="str">
        <f t="shared" ref="H556:AB556" si="423">IFERROR(H226/H16,"")</f>
        <v/>
      </c>
      <c r="I556" s="36" t="str">
        <f t="shared" si="423"/>
        <v/>
      </c>
      <c r="J556" s="36" t="str">
        <f t="shared" si="423"/>
        <v/>
      </c>
      <c r="K556" s="36">
        <f t="shared" si="423"/>
        <v>3.5000000000000004</v>
      </c>
      <c r="L556" s="36">
        <f t="shared" si="423"/>
        <v>4.5</v>
      </c>
      <c r="M556" s="36">
        <f t="shared" si="423"/>
        <v>4.5</v>
      </c>
      <c r="N556" s="36">
        <f t="shared" si="423"/>
        <v>3</v>
      </c>
      <c r="O556" s="36">
        <f t="shared" si="423"/>
        <v>4.5</v>
      </c>
      <c r="P556" s="36">
        <f t="shared" si="423"/>
        <v>2.5</v>
      </c>
      <c r="Q556" s="36">
        <f t="shared" si="423"/>
        <v>1.2857142857142856</v>
      </c>
      <c r="R556" s="36">
        <f t="shared" si="423"/>
        <v>1.5999999999999999</v>
      </c>
      <c r="S556" s="36">
        <f t="shared" si="423"/>
        <v>1.4285714285714286</v>
      </c>
      <c r="T556" s="36">
        <f t="shared" si="423"/>
        <v>1.2857142857142856</v>
      </c>
      <c r="U556" s="36">
        <f t="shared" si="423"/>
        <v>1.3333333333333335</v>
      </c>
      <c r="V556" s="36">
        <f t="shared" si="423"/>
        <v>1.5</v>
      </c>
      <c r="W556" s="36">
        <f t="shared" si="423"/>
        <v>1.125</v>
      </c>
      <c r="X556" s="36">
        <f t="shared" si="423"/>
        <v>1.1428571428571428</v>
      </c>
      <c r="Y556" s="36">
        <f t="shared" si="423"/>
        <v>1.3333333333333335</v>
      </c>
      <c r="Z556" s="36">
        <f t="shared" si="423"/>
        <v>1.4000000000000001</v>
      </c>
      <c r="AA556" s="36">
        <f t="shared" si="423"/>
        <v>1</v>
      </c>
      <c r="AB556" s="36">
        <f t="shared" si="423"/>
        <v>1.25</v>
      </c>
      <c r="AC556" s="36">
        <f t="shared" ref="AC556:AD556" si="424">IFERROR(AC226/AC16,"")</f>
        <v>1.6666666666666667</v>
      </c>
      <c r="AD556" s="36">
        <f t="shared" si="424"/>
        <v>1.25</v>
      </c>
      <c r="AE556" s="56">
        <f t="shared" ref="AE556:AF556" si="425">IFERROR(AE226/AE16,"")</f>
        <v>1.25</v>
      </c>
      <c r="AF556" s="51">
        <f t="shared" si="425"/>
        <v>1.3115873015873012</v>
      </c>
    </row>
    <row r="557" spans="1:32" x14ac:dyDescent="0.25">
      <c r="A557" s="2" t="s">
        <v>103</v>
      </c>
      <c r="B557" s="24" t="str">
        <f>VLOOKUP(Prod_Area_data[[#This Row],[or_product]],Ref_products[],2,FALSE)</f>
        <v>Field peas</v>
      </c>
      <c r="C557" s="24" t="str">
        <f>VLOOKUP(Prod_Area_data[[#This Row],[MS]],Ref_MS[],2,FALSE)</f>
        <v>Latvia</v>
      </c>
      <c r="D557" s="28" t="str">
        <f t="shared" ref="D557:F557" si="426">IF(D17=D227,D227,"Error")</f>
        <v>Field peas</v>
      </c>
      <c r="E557" s="28" t="str">
        <f t="shared" si="426"/>
        <v>LV</v>
      </c>
      <c r="F557" s="28" t="str">
        <f t="shared" si="426"/>
        <v>Latvia</v>
      </c>
      <c r="G557" s="36">
        <f t="shared" si="284"/>
        <v>2.1639718945454418</v>
      </c>
      <c r="H557" s="36">
        <f t="shared" ref="H557:AB557" si="427">IFERROR(H227/H17,"")</f>
        <v>2.1428571428571428</v>
      </c>
      <c r="I557" s="36">
        <f t="shared" si="427"/>
        <v>1.2380952380952381</v>
      </c>
      <c r="J557" s="36">
        <f t="shared" si="427"/>
        <v>1.736842105263158</v>
      </c>
      <c r="K557" s="36">
        <f t="shared" si="427"/>
        <v>1.8095238095238093</v>
      </c>
      <c r="L557" s="36">
        <f t="shared" si="427"/>
        <v>1.8</v>
      </c>
      <c r="M557" s="36">
        <f t="shared" si="427"/>
        <v>1.5625</v>
      </c>
      <c r="N557" s="36">
        <f t="shared" si="427"/>
        <v>1</v>
      </c>
      <c r="O557" s="36">
        <f t="shared" si="427"/>
        <v>1.5555555555555554</v>
      </c>
      <c r="P557" s="36">
        <f t="shared" si="427"/>
        <v>1.5714285714285716</v>
      </c>
      <c r="Q557" s="36">
        <f t="shared" si="427"/>
        <v>2</v>
      </c>
      <c r="R557" s="36">
        <f t="shared" si="427"/>
        <v>2.1666666666666665</v>
      </c>
      <c r="S557" s="36">
        <f t="shared" si="427"/>
        <v>2.6363636363636362</v>
      </c>
      <c r="T557" s="36">
        <f t="shared" si="427"/>
        <v>2.1818181818181817</v>
      </c>
      <c r="U557" s="36">
        <f t="shared" si="427"/>
        <v>2.2608695652173916</v>
      </c>
      <c r="V557" s="36">
        <f t="shared" si="427"/>
        <v>3.0689655172413794</v>
      </c>
      <c r="W557" s="36">
        <f t="shared" si="427"/>
        <v>3.025641025641026</v>
      </c>
      <c r="X557" s="36">
        <f t="shared" si="427"/>
        <v>2.6860465116279073</v>
      </c>
      <c r="Y557" s="36">
        <f t="shared" si="427"/>
        <v>3.072916666666667</v>
      </c>
      <c r="Z557" s="36">
        <f t="shared" si="427"/>
        <v>1.9736842105263157</v>
      </c>
      <c r="AA557" s="36">
        <f t="shared" si="427"/>
        <v>2.0518518518518518</v>
      </c>
      <c r="AB557" s="36">
        <f t="shared" si="427"/>
        <v>2.2388059701492535</v>
      </c>
      <c r="AC557" s="36">
        <f t="shared" ref="AC557:AD557" si="428">IFERROR(AC227/AC17,"")</f>
        <v>1.8928571428571428</v>
      </c>
      <c r="AD557" s="36">
        <f t="shared" si="428"/>
        <v>2.382488479262673</v>
      </c>
      <c r="AE557" s="56">
        <f t="shared" ref="AE557:AF557" si="429">IFERROR(AE227/AE17,"")</f>
        <v>2.2012578616352201</v>
      </c>
      <c r="AF557" s="51">
        <f t="shared" si="429"/>
        <v>2.39</v>
      </c>
    </row>
    <row r="558" spans="1:32" x14ac:dyDescent="0.25">
      <c r="A558" s="2" t="s">
        <v>103</v>
      </c>
      <c r="B558" s="24" t="str">
        <f>VLOOKUP(Prod_Area_data[[#This Row],[or_product]],Ref_products[],2,FALSE)</f>
        <v>Field peas</v>
      </c>
      <c r="C558" s="24" t="str">
        <f>VLOOKUP(Prod_Area_data[[#This Row],[MS]],Ref_MS[],2,FALSE)</f>
        <v>Lithuania</v>
      </c>
      <c r="D558" s="28" t="str">
        <f t="shared" ref="D558:F558" si="430">IF(D18=D228,D228,"Error")</f>
        <v>Field peas</v>
      </c>
      <c r="E558" s="28" t="str">
        <f t="shared" si="430"/>
        <v>LT</v>
      </c>
      <c r="F558" s="28" t="str">
        <f t="shared" si="430"/>
        <v>Lithuania</v>
      </c>
      <c r="G558" s="36">
        <f t="shared" si="284"/>
        <v>2.0675439490130505</v>
      </c>
      <c r="H558" s="36">
        <f t="shared" ref="H558:AB558" si="431">IFERROR(H228/H18,"")</f>
        <v>1.9722222222222223</v>
      </c>
      <c r="I558" s="36">
        <f t="shared" si="431"/>
        <v>1.3824884792626728</v>
      </c>
      <c r="J558" s="36">
        <f t="shared" si="431"/>
        <v>2.0108695652173916</v>
      </c>
      <c r="K558" s="36">
        <f t="shared" si="431"/>
        <v>2.9189189189189189</v>
      </c>
      <c r="L558" s="36">
        <f t="shared" si="431"/>
        <v>1.9130434782608696</v>
      </c>
      <c r="M558" s="36">
        <f t="shared" si="431"/>
        <v>1.7154471544715448</v>
      </c>
      <c r="N558" s="36">
        <f t="shared" si="431"/>
        <v>1.0675675675675675</v>
      </c>
      <c r="O558" s="36">
        <f t="shared" si="431"/>
        <v>1.5512820512820513</v>
      </c>
      <c r="P558" s="36">
        <f t="shared" si="431"/>
        <v>1.9019607843137254</v>
      </c>
      <c r="Q558" s="36">
        <f t="shared" si="431"/>
        <v>1.996031746031746</v>
      </c>
      <c r="R558" s="36">
        <f t="shared" si="431"/>
        <v>1.5682656826568264</v>
      </c>
      <c r="S558" s="36">
        <f t="shared" si="431"/>
        <v>1.7924528301886793</v>
      </c>
      <c r="T558" s="36">
        <f t="shared" si="431"/>
        <v>2.0166666666666666</v>
      </c>
      <c r="U558" s="36">
        <f t="shared" si="431"/>
        <v>2.1083333333333334</v>
      </c>
      <c r="V558" s="36">
        <f t="shared" si="431"/>
        <v>2.4718826405867969</v>
      </c>
      <c r="W558" s="36">
        <f t="shared" si="431"/>
        <v>2.8801460405388393</v>
      </c>
      <c r="X558" s="36">
        <f t="shared" si="431"/>
        <v>2.6764369747899162</v>
      </c>
      <c r="Y558" s="36">
        <f t="shared" si="431"/>
        <v>2.9119974059662774</v>
      </c>
      <c r="Z558" s="36">
        <f t="shared" si="431"/>
        <v>2.012336378190037</v>
      </c>
      <c r="AA558" s="36">
        <f t="shared" si="431"/>
        <v>2.0717894177080565</v>
      </c>
      <c r="AB558" s="36">
        <f t="shared" si="431"/>
        <v>2.4480077745383864</v>
      </c>
      <c r="AC558" s="36">
        <f t="shared" ref="AC558:AD558" si="432">IFERROR(AC228/AC18,"")</f>
        <v>1.9671758206044849</v>
      </c>
      <c r="AD558" s="36">
        <f t="shared" si="432"/>
        <v>2.1308424293310946</v>
      </c>
      <c r="AE558" s="56">
        <f t="shared" ref="AE558:AF558" si="433">IFERROR(AE228/AE18,"")</f>
        <v>2</v>
      </c>
      <c r="AF558" s="51">
        <f t="shared" si="433"/>
        <v>2.17</v>
      </c>
    </row>
    <row r="559" spans="1:32" x14ac:dyDescent="0.25">
      <c r="A559" s="2" t="s">
        <v>103</v>
      </c>
      <c r="B559" s="24" t="str">
        <f>VLOOKUP(Prod_Area_data[[#This Row],[or_product]],Ref_products[],2,FALSE)</f>
        <v>Field peas</v>
      </c>
      <c r="C559" s="24" t="str">
        <f>VLOOKUP(Prod_Area_data[[#This Row],[MS]],Ref_MS[],2,FALSE)</f>
        <v>Luxembourg</v>
      </c>
      <c r="D559" s="28" t="str">
        <f t="shared" ref="D559:F559" si="434">IF(D19=D229,D229,"Error")</f>
        <v>Field peas</v>
      </c>
      <c r="E559" s="28" t="str">
        <f t="shared" si="434"/>
        <v>LU</v>
      </c>
      <c r="F559" s="28" t="str">
        <f t="shared" si="434"/>
        <v>Luxembourg</v>
      </c>
      <c r="G559" s="36">
        <f t="shared" si="284"/>
        <v>2.9336072704388543</v>
      </c>
      <c r="H559" s="36">
        <f t="shared" ref="H559:AB559" si="435">IFERROR(H229/H19,"")</f>
        <v>2.9999999999999996</v>
      </c>
      <c r="I559" s="36">
        <f t="shared" si="435"/>
        <v>3.3333333333333335</v>
      </c>
      <c r="J559" s="36">
        <f t="shared" si="435"/>
        <v>3.6</v>
      </c>
      <c r="K559" s="36">
        <f t="shared" si="435"/>
        <v>3.6</v>
      </c>
      <c r="L559" s="36">
        <f t="shared" si="435"/>
        <v>3.4999999999999996</v>
      </c>
      <c r="M559" s="36">
        <f t="shared" si="435"/>
        <v>3.666666666666667</v>
      </c>
      <c r="N559" s="36">
        <f t="shared" si="435"/>
        <v>2.666666666666667</v>
      </c>
      <c r="O559" s="36">
        <f t="shared" si="435"/>
        <v>2.3333333333333335</v>
      </c>
      <c r="P559" s="36">
        <f t="shared" si="435"/>
        <v>5</v>
      </c>
      <c r="Q559" s="36">
        <f t="shared" si="435"/>
        <v>4.5</v>
      </c>
      <c r="R559" s="36">
        <f t="shared" si="435"/>
        <v>2.9230769230769229</v>
      </c>
      <c r="S559" s="36">
        <f t="shared" si="435"/>
        <v>2.5499999999999998</v>
      </c>
      <c r="T559" s="36">
        <f t="shared" si="435"/>
        <v>2.8461538461538458</v>
      </c>
      <c r="U559" s="36">
        <f t="shared" si="435"/>
        <v>3.5714285714285716</v>
      </c>
      <c r="V559" s="36">
        <f t="shared" si="435"/>
        <v>2.7777777777777777</v>
      </c>
      <c r="W559" s="36">
        <f t="shared" si="435"/>
        <v>2.8999999999999995</v>
      </c>
      <c r="X559" s="36">
        <f t="shared" si="435"/>
        <v>1.78</v>
      </c>
      <c r="Y559" s="36">
        <f t="shared" si="435"/>
        <v>2.875</v>
      </c>
      <c r="Z559" s="36">
        <f t="shared" si="435"/>
        <v>3.8333333333333335</v>
      </c>
      <c r="AA559" s="36">
        <f t="shared" si="435"/>
        <v>3.043478260869565</v>
      </c>
      <c r="AB559" s="36">
        <f t="shared" si="435"/>
        <v>3.2758620689655173</v>
      </c>
      <c r="AC559" s="36">
        <f t="shared" ref="AC559:AD559" si="436">IFERROR(AC229/AC19,"")</f>
        <v>2.4814814814814814</v>
      </c>
      <c r="AD559" s="36">
        <f t="shared" si="436"/>
        <v>3.6296296296296293</v>
      </c>
      <c r="AE559" s="56">
        <f t="shared" ref="AE559:AF559" si="437">IFERROR(AE229/AE19,"")</f>
        <v>2</v>
      </c>
      <c r="AF559" s="51">
        <f t="shared" si="437"/>
        <v>2.9272411201806534</v>
      </c>
    </row>
    <row r="560" spans="1:32" x14ac:dyDescent="0.25">
      <c r="A560" s="2" t="s">
        <v>103</v>
      </c>
      <c r="B560" s="24" t="str">
        <f>VLOOKUP(Prod_Area_data[[#This Row],[or_product]],Ref_products[],2,FALSE)</f>
        <v>Field peas</v>
      </c>
      <c r="C560" s="24" t="str">
        <f>VLOOKUP(Prod_Area_data[[#This Row],[MS]],Ref_MS[],2,FALSE)</f>
        <v>Hungary</v>
      </c>
      <c r="D560" s="28" t="str">
        <f t="shared" ref="D560:F560" si="438">IF(D20=D230,D230,"Error")</f>
        <v>Field peas</v>
      </c>
      <c r="E560" s="28" t="str">
        <f t="shared" si="438"/>
        <v>HU</v>
      </c>
      <c r="F560" s="28" t="str">
        <f t="shared" si="438"/>
        <v>Hungary</v>
      </c>
      <c r="G560" s="36">
        <f t="shared" si="284"/>
        <v>2.4087980407212113</v>
      </c>
      <c r="H560" s="36">
        <f t="shared" ref="H560:AB560" si="439">IFERROR(H230/H20,"")</f>
        <v>2.5</v>
      </c>
      <c r="I560" s="36">
        <f t="shared" si="439"/>
        <v>2.5</v>
      </c>
      <c r="J560" s="36">
        <f t="shared" si="439"/>
        <v>2.5</v>
      </c>
      <c r="K560" s="36">
        <f t="shared" si="439"/>
        <v>2.5</v>
      </c>
      <c r="L560" s="36">
        <f t="shared" si="439"/>
        <v>2.8592592592592592</v>
      </c>
      <c r="M560" s="36">
        <f t="shared" si="439"/>
        <v>2.2916666666666665</v>
      </c>
      <c r="N560" s="36">
        <f t="shared" si="439"/>
        <v>2.5</v>
      </c>
      <c r="O560" s="36">
        <f t="shared" si="439"/>
        <v>2.2222222222222223</v>
      </c>
      <c r="P560" s="36">
        <f t="shared" si="439"/>
        <v>2.1025641025641026</v>
      </c>
      <c r="Q560" s="36">
        <f t="shared" si="439"/>
        <v>1.6262626262626263</v>
      </c>
      <c r="R560" s="36">
        <f t="shared" si="439"/>
        <v>1.9395900755124058</v>
      </c>
      <c r="S560" s="36">
        <f t="shared" si="439"/>
        <v>2.2658610271903323</v>
      </c>
      <c r="T560" s="36">
        <f t="shared" si="439"/>
        <v>2.1096774193548389</v>
      </c>
      <c r="U560" s="36">
        <f t="shared" si="439"/>
        <v>2.2835973428717424</v>
      </c>
      <c r="V560" s="36">
        <f t="shared" si="439"/>
        <v>2.4079084287200834</v>
      </c>
      <c r="W560" s="36">
        <f t="shared" si="439"/>
        <v>2.7372043010752689</v>
      </c>
      <c r="X560" s="36">
        <f t="shared" si="439"/>
        <v>2.4805057955742886</v>
      </c>
      <c r="Y560" s="36">
        <f t="shared" si="439"/>
        <v>2.6199119911991202</v>
      </c>
      <c r="Z560" s="36">
        <f t="shared" si="439"/>
        <v>2.016497461928934</v>
      </c>
      <c r="AA560" s="36">
        <f t="shared" si="439"/>
        <v>2.4772581678411276</v>
      </c>
      <c r="AB560" s="36">
        <f t="shared" si="439"/>
        <v>2.2610701107011071</v>
      </c>
      <c r="AC560" s="36">
        <f t="shared" ref="AC560:AD560" si="440">IFERROR(AC230/AC20,"")</f>
        <v>2.4880658436213992</v>
      </c>
      <c r="AD560" s="36">
        <f t="shared" si="440"/>
        <v>2.2451612903225806</v>
      </c>
      <c r="AE560" s="56">
        <f t="shared" ref="AE560:AF560" si="441">IFERROR(AE230/AE20,"")</f>
        <v>2.5744336569579289</v>
      </c>
      <c r="AF560" s="51">
        <f t="shared" si="441"/>
        <v>2.3466837475783642</v>
      </c>
    </row>
    <row r="561" spans="1:32" x14ac:dyDescent="0.25">
      <c r="A561" s="2" t="s">
        <v>103</v>
      </c>
      <c r="B561" s="24" t="str">
        <f>VLOOKUP(Prod_Area_data[[#This Row],[or_product]],Ref_products[],2,FALSE)</f>
        <v>Field peas</v>
      </c>
      <c r="C561" s="24" t="str">
        <f>VLOOKUP(Prod_Area_data[[#This Row],[MS]],Ref_MS[],2,FALSE)</f>
        <v>Malta</v>
      </c>
      <c r="D561" s="28" t="str">
        <f t="shared" ref="D561:F561" si="442">IF(D21=D231,D231,"Error")</f>
        <v>Field peas</v>
      </c>
      <c r="E561" s="28" t="str">
        <f t="shared" si="442"/>
        <v>MT</v>
      </c>
      <c r="F561" s="28" t="str">
        <f t="shared" si="442"/>
        <v>Malta</v>
      </c>
      <c r="G561" s="36">
        <f t="shared" si="284"/>
        <v>0</v>
      </c>
      <c r="H561" s="36" t="str">
        <f t="shared" ref="H561:AB561" si="443">IFERROR(H231/H21,"")</f>
        <v/>
      </c>
      <c r="I561" s="36" t="str">
        <f t="shared" si="443"/>
        <v/>
      </c>
      <c r="J561" s="36" t="str">
        <f t="shared" si="443"/>
        <v/>
      </c>
      <c r="K561" s="36" t="str">
        <f t="shared" si="443"/>
        <v/>
      </c>
      <c r="L561" s="36" t="str">
        <f t="shared" si="443"/>
        <v/>
      </c>
      <c r="M561" s="36" t="str">
        <f t="shared" si="443"/>
        <v/>
      </c>
      <c r="N561" s="36" t="str">
        <f t="shared" si="443"/>
        <v/>
      </c>
      <c r="O561" s="36" t="str">
        <f t="shared" si="443"/>
        <v/>
      </c>
      <c r="P561" s="36" t="str">
        <f t="shared" si="443"/>
        <v/>
      </c>
      <c r="Q561" s="36" t="str">
        <f t="shared" si="443"/>
        <v/>
      </c>
      <c r="R561" s="36" t="str">
        <f t="shared" si="443"/>
        <v/>
      </c>
      <c r="S561" s="36" t="str">
        <f t="shared" si="443"/>
        <v/>
      </c>
      <c r="T561" s="36" t="str">
        <f t="shared" si="443"/>
        <v/>
      </c>
      <c r="U561" s="36" t="str">
        <f t="shared" si="443"/>
        <v/>
      </c>
      <c r="V561" s="36" t="str">
        <f t="shared" si="443"/>
        <v/>
      </c>
      <c r="W561" s="36" t="str">
        <f t="shared" si="443"/>
        <v/>
      </c>
      <c r="X561" s="36" t="str">
        <f t="shared" si="443"/>
        <v/>
      </c>
      <c r="Y561" s="36" t="str">
        <f t="shared" si="443"/>
        <v/>
      </c>
      <c r="Z561" s="36" t="str">
        <f t="shared" si="443"/>
        <v/>
      </c>
      <c r="AA561" s="36" t="str">
        <f t="shared" si="443"/>
        <v/>
      </c>
      <c r="AB561" s="36" t="str">
        <f t="shared" si="443"/>
        <v/>
      </c>
      <c r="AC561" s="36" t="str">
        <f t="shared" ref="AC561:AD561" si="444">IFERROR(AC231/AC21,"")</f>
        <v/>
      </c>
      <c r="AD561" s="36" t="str">
        <f t="shared" si="444"/>
        <v/>
      </c>
      <c r="AE561" s="56" t="str">
        <f t="shared" ref="AE561:AF561" si="445">IFERROR(AE231/AE21,"")</f>
        <v/>
      </c>
      <c r="AF561" s="51" t="str">
        <f t="shared" si="445"/>
        <v/>
      </c>
    </row>
    <row r="562" spans="1:32" x14ac:dyDescent="0.25">
      <c r="A562" s="2" t="s">
        <v>103</v>
      </c>
      <c r="B562" s="24" t="str">
        <f>VLOOKUP(Prod_Area_data[[#This Row],[or_product]],Ref_products[],2,FALSE)</f>
        <v>Field peas</v>
      </c>
      <c r="C562" s="24" t="str">
        <f>VLOOKUP(Prod_Area_data[[#This Row],[MS]],Ref_MS[],2,FALSE)</f>
        <v>Netherlands</v>
      </c>
      <c r="D562" s="28" t="str">
        <f t="shared" ref="D562:F562" si="446">IF(D22=D232,D232,"Error")</f>
        <v>Field peas</v>
      </c>
      <c r="E562" s="28" t="str">
        <f t="shared" si="446"/>
        <v>NL</v>
      </c>
      <c r="F562" s="28" t="str">
        <f t="shared" si="446"/>
        <v>Netherlands</v>
      </c>
      <c r="G562" s="36">
        <f t="shared" si="284"/>
        <v>0</v>
      </c>
      <c r="H562" s="36">
        <f t="shared" ref="H562:AB562" si="447">IFERROR(H232/H22,"")</f>
        <v>4.5</v>
      </c>
      <c r="I562" s="36">
        <f t="shared" si="447"/>
        <v>5.25</v>
      </c>
      <c r="J562" s="36">
        <f t="shared" si="447"/>
        <v>4.545454545454545</v>
      </c>
      <c r="K562" s="36">
        <f t="shared" si="447"/>
        <v>4.666666666666667</v>
      </c>
      <c r="L562" s="36">
        <f t="shared" si="447"/>
        <v>5.1739130434782616</v>
      </c>
      <c r="M562" s="36">
        <f t="shared" si="447"/>
        <v>4.2631578947368425</v>
      </c>
      <c r="N562" s="36">
        <f t="shared" si="447"/>
        <v>4.8</v>
      </c>
      <c r="O562" s="36">
        <f t="shared" si="447"/>
        <v>4.166666666666667</v>
      </c>
      <c r="P562" s="36">
        <f t="shared" si="447"/>
        <v>4.7499999999999991</v>
      </c>
      <c r="Q562" s="36">
        <f t="shared" si="447"/>
        <v>5</v>
      </c>
      <c r="R562" s="36" t="str">
        <f t="shared" si="447"/>
        <v/>
      </c>
      <c r="S562" s="36">
        <f t="shared" si="447"/>
        <v>0</v>
      </c>
      <c r="T562" s="36" t="str">
        <f t="shared" si="447"/>
        <v/>
      </c>
      <c r="U562" s="36" t="str">
        <f t="shared" si="447"/>
        <v/>
      </c>
      <c r="V562" s="36" t="str">
        <f t="shared" si="447"/>
        <v/>
      </c>
      <c r="W562" s="36" t="str">
        <f t="shared" si="447"/>
        <v/>
      </c>
      <c r="X562" s="36" t="str">
        <f t="shared" si="447"/>
        <v/>
      </c>
      <c r="Y562" s="36" t="str">
        <f t="shared" si="447"/>
        <v/>
      </c>
      <c r="Z562" s="36" t="str">
        <f t="shared" si="447"/>
        <v/>
      </c>
      <c r="AA562" s="36" t="str">
        <f t="shared" si="447"/>
        <v/>
      </c>
      <c r="AB562" s="36" t="str">
        <f t="shared" si="447"/>
        <v/>
      </c>
      <c r="AC562" s="36" t="str">
        <f t="shared" ref="AC562:AD562" si="448">IFERROR(AC232/AC22,"")</f>
        <v/>
      </c>
      <c r="AD562" s="36" t="str">
        <f t="shared" si="448"/>
        <v/>
      </c>
      <c r="AE562" s="56" t="str">
        <f t="shared" ref="AE562:AF562" si="449">IFERROR(AE232/AE22,"")</f>
        <v/>
      </c>
      <c r="AF562" s="51" t="str">
        <f t="shared" si="449"/>
        <v/>
      </c>
    </row>
    <row r="563" spans="1:32" x14ac:dyDescent="0.25">
      <c r="A563" s="2" t="s">
        <v>103</v>
      </c>
      <c r="B563" s="24" t="str">
        <f>VLOOKUP(Prod_Area_data[[#This Row],[or_product]],Ref_products[],2,FALSE)</f>
        <v>Field peas</v>
      </c>
      <c r="C563" s="24" t="str">
        <f>VLOOKUP(Prod_Area_data[[#This Row],[MS]],Ref_MS[],2,FALSE)</f>
        <v>Austria</v>
      </c>
      <c r="D563" s="28" t="str">
        <f t="shared" ref="D563:F563" si="450">IF(D23=D233,D233,"Error")</f>
        <v>Field peas</v>
      </c>
      <c r="E563" s="28" t="str">
        <f t="shared" si="450"/>
        <v>AT</v>
      </c>
      <c r="F563" s="28" t="str">
        <f t="shared" si="450"/>
        <v>Austria</v>
      </c>
      <c r="G563" s="36">
        <f t="shared" si="284"/>
        <v>2.3397333510435172</v>
      </c>
      <c r="H563" s="36">
        <f t="shared" ref="H563:AB563" si="451">IFERROR(H233/H23,"")</f>
        <v>2.3479318734793186</v>
      </c>
      <c r="I563" s="36">
        <f t="shared" si="451"/>
        <v>2.911917098445596</v>
      </c>
      <c r="J563" s="36">
        <f t="shared" si="451"/>
        <v>2.3149038461538458</v>
      </c>
      <c r="K563" s="36">
        <f t="shared" si="451"/>
        <v>2.2114014251781469</v>
      </c>
      <c r="L563" s="36">
        <f t="shared" si="451"/>
        <v>3.1068702290076335</v>
      </c>
      <c r="M563" s="36">
        <f t="shared" si="451"/>
        <v>2.5083333333333333</v>
      </c>
      <c r="N563" s="36">
        <f t="shared" si="451"/>
        <v>2.7492354740061162</v>
      </c>
      <c r="O563" s="36">
        <f t="shared" si="451"/>
        <v>2.0177935943060499</v>
      </c>
      <c r="P563" s="36">
        <f t="shared" si="451"/>
        <v>2.0358744394618831</v>
      </c>
      <c r="Q563" s="36">
        <f t="shared" si="451"/>
        <v>2.2828947368421058</v>
      </c>
      <c r="R563" s="36">
        <f t="shared" si="451"/>
        <v>2.3045722713864305</v>
      </c>
      <c r="S563" s="36">
        <f t="shared" si="451"/>
        <v>3.1049488054607508</v>
      </c>
      <c r="T563" s="36">
        <f t="shared" si="451"/>
        <v>1.3626168224299067</v>
      </c>
      <c r="U563" s="36">
        <f t="shared" si="451"/>
        <v>2.4275862068965521</v>
      </c>
      <c r="V563" s="36">
        <f t="shared" si="451"/>
        <v>2.5422740524781342</v>
      </c>
      <c r="W563" s="36">
        <f t="shared" si="451"/>
        <v>2.5763411279229715</v>
      </c>
      <c r="X563" s="36">
        <f t="shared" si="451"/>
        <v>2.4786545924967656</v>
      </c>
      <c r="Y563" s="36">
        <f t="shared" si="451"/>
        <v>2.2708333333333335</v>
      </c>
      <c r="Z563" s="36">
        <f t="shared" si="451"/>
        <v>2.3843930635838149</v>
      </c>
      <c r="AA563" s="36">
        <f t="shared" si="451"/>
        <v>2.4015009380863042</v>
      </c>
      <c r="AB563" s="36">
        <f t="shared" si="451"/>
        <v>2.3185840707964598</v>
      </c>
      <c r="AC563" s="36">
        <f t="shared" ref="AC563:AD563" si="452">IFERROR(AC233/AC23,"")</f>
        <v>2.2991150442477877</v>
      </c>
      <c r="AD563" s="36">
        <f t="shared" si="452"/>
        <v>2.4200680272108843</v>
      </c>
      <c r="AE563" s="56">
        <f t="shared" ref="AE563:AF563" si="453">IFERROR(AE233/AE23,"")</f>
        <v>2.0438472418670437</v>
      </c>
      <c r="AF563" s="51">
        <f t="shared" si="453"/>
        <v>2.1629914607077723</v>
      </c>
    </row>
    <row r="564" spans="1:32" x14ac:dyDescent="0.25">
      <c r="A564" s="2" t="s">
        <v>103</v>
      </c>
      <c r="B564" s="24" t="str">
        <f>VLOOKUP(Prod_Area_data[[#This Row],[or_product]],Ref_products[],2,FALSE)</f>
        <v>Field peas</v>
      </c>
      <c r="C564" s="24" t="str">
        <f>VLOOKUP(Prod_Area_data[[#This Row],[MS]],Ref_MS[],2,FALSE)</f>
        <v>Poland</v>
      </c>
      <c r="D564" s="28" t="str">
        <f t="shared" ref="D564:F564" si="454">IF(D24=D234,D234,"Error")</f>
        <v>Field peas</v>
      </c>
      <c r="E564" s="28" t="str">
        <f t="shared" si="454"/>
        <v>PL</v>
      </c>
      <c r="F564" s="28" t="str">
        <f t="shared" si="454"/>
        <v>Poland</v>
      </c>
      <c r="G564" s="36">
        <f t="shared" si="284"/>
        <v>2.1400894248914946</v>
      </c>
      <c r="H564" s="36">
        <f t="shared" ref="H564:AB564" si="455">IFERROR(H234/H24,"")</f>
        <v>1.6470588235294119</v>
      </c>
      <c r="I564" s="36">
        <f t="shared" si="455"/>
        <v>1.912087912087912</v>
      </c>
      <c r="J564" s="36">
        <f t="shared" si="455"/>
        <v>2.0303030303030303</v>
      </c>
      <c r="K564" s="36">
        <f t="shared" si="455"/>
        <v>1.6153846153846154</v>
      </c>
      <c r="L564" s="36">
        <f t="shared" si="455"/>
        <v>2.3333333333333335</v>
      </c>
      <c r="M564" s="36">
        <f t="shared" si="455"/>
        <v>1.7555555555555555</v>
      </c>
      <c r="N564" s="36">
        <f t="shared" si="455"/>
        <v>1.6285714285714286</v>
      </c>
      <c r="O564" s="36">
        <f t="shared" si="455"/>
        <v>2.0222222222222221</v>
      </c>
      <c r="P564" s="36">
        <f t="shared" si="455"/>
        <v>1.8064516129032255</v>
      </c>
      <c r="Q564" s="36">
        <f t="shared" si="455"/>
        <v>2.0526315789473686</v>
      </c>
      <c r="R564" s="36">
        <f t="shared" si="455"/>
        <v>2.2096774193548385</v>
      </c>
      <c r="S564" s="36">
        <f t="shared" si="455"/>
        <v>1.8767123287671232</v>
      </c>
      <c r="T564" s="36">
        <f t="shared" si="455"/>
        <v>1.9463087248322146</v>
      </c>
      <c r="U564" s="36">
        <f t="shared" si="455"/>
        <v>2.1111111111111112</v>
      </c>
      <c r="V564" s="36">
        <f t="shared" si="455"/>
        <v>2.2752941176470589</v>
      </c>
      <c r="W564" s="36">
        <f t="shared" si="455"/>
        <v>1.9166666666666667</v>
      </c>
      <c r="X564" s="36">
        <f t="shared" si="455"/>
        <v>2.1468531468531467</v>
      </c>
      <c r="Y564" s="36">
        <f t="shared" si="455"/>
        <v>2.3185419968304282</v>
      </c>
      <c r="Z564" s="36">
        <f t="shared" si="455"/>
        <v>1.7121409921671018</v>
      </c>
      <c r="AA564" s="36">
        <f t="shared" si="455"/>
        <v>1.8065442020665898</v>
      </c>
      <c r="AB564" s="36">
        <f t="shared" si="455"/>
        <v>2.1811175337186897</v>
      </c>
      <c r="AC564" s="36">
        <f t="shared" ref="AC564:AD564" si="456">IFERROR(AC234/AC24,"")</f>
        <v>1.972804972804973</v>
      </c>
      <c r="AD564" s="36">
        <f t="shared" si="456"/>
        <v>2.3421625544267055</v>
      </c>
      <c r="AE564" s="56">
        <f t="shared" ref="AE564:AF564" si="457">IFERROR(AE234/AE24,"")</f>
        <v>2.2663457681508223</v>
      </c>
      <c r="AF564" s="51">
        <f t="shared" si="457"/>
        <v>2.21</v>
      </c>
    </row>
    <row r="565" spans="1:32" x14ac:dyDescent="0.25">
      <c r="A565" s="2" t="s">
        <v>103</v>
      </c>
      <c r="B565" s="24" t="str">
        <f>VLOOKUP(Prod_Area_data[[#This Row],[or_product]],Ref_products[],2,FALSE)</f>
        <v>Field peas</v>
      </c>
      <c r="C565" s="24" t="str">
        <f>VLOOKUP(Prod_Area_data[[#This Row],[MS]],Ref_MS[],2,FALSE)</f>
        <v>Portugal</v>
      </c>
      <c r="D565" s="28" t="str">
        <f t="shared" ref="D565:F565" si="458">IF(D25=D235,D235,"Error")</f>
        <v>Field peas</v>
      </c>
      <c r="E565" s="28" t="str">
        <f t="shared" si="458"/>
        <v>PT</v>
      </c>
      <c r="F565" s="28" t="str">
        <f t="shared" si="458"/>
        <v>Portugal</v>
      </c>
      <c r="G565" s="36">
        <f t="shared" si="284"/>
        <v>0</v>
      </c>
      <c r="H565" s="36" t="str">
        <f t="shared" ref="H565:AB565" si="459">IFERROR(H235/H25,"")</f>
        <v/>
      </c>
      <c r="I565" s="36" t="str">
        <f t="shared" si="459"/>
        <v/>
      </c>
      <c r="J565" s="36" t="str">
        <f t="shared" si="459"/>
        <v/>
      </c>
      <c r="K565" s="36" t="str">
        <f t="shared" si="459"/>
        <v/>
      </c>
      <c r="L565" s="36" t="str">
        <f t="shared" si="459"/>
        <v/>
      </c>
      <c r="M565" s="36" t="str">
        <f t="shared" si="459"/>
        <v/>
      </c>
      <c r="N565" s="36" t="str">
        <f t="shared" si="459"/>
        <v/>
      </c>
      <c r="O565" s="36" t="str">
        <f t="shared" si="459"/>
        <v/>
      </c>
      <c r="P565" s="36" t="str">
        <f t="shared" si="459"/>
        <v/>
      </c>
      <c r="Q565" s="36" t="str">
        <f t="shared" si="459"/>
        <v/>
      </c>
      <c r="R565" s="36" t="str">
        <f t="shared" si="459"/>
        <v/>
      </c>
      <c r="S565" s="36" t="str">
        <f t="shared" si="459"/>
        <v/>
      </c>
      <c r="T565" s="36" t="str">
        <f t="shared" si="459"/>
        <v/>
      </c>
      <c r="U565" s="36" t="str">
        <f t="shared" si="459"/>
        <v/>
      </c>
      <c r="V565" s="36" t="str">
        <f t="shared" si="459"/>
        <v/>
      </c>
      <c r="W565" s="36" t="str">
        <f t="shared" si="459"/>
        <v/>
      </c>
      <c r="X565" s="36" t="str">
        <f t="shared" si="459"/>
        <v/>
      </c>
      <c r="Y565" s="36" t="str">
        <f t="shared" si="459"/>
        <v/>
      </c>
      <c r="Z565" s="36" t="str">
        <f t="shared" si="459"/>
        <v/>
      </c>
      <c r="AA565" s="36" t="str">
        <f t="shared" si="459"/>
        <v/>
      </c>
      <c r="AB565" s="36" t="str">
        <f t="shared" si="459"/>
        <v/>
      </c>
      <c r="AC565" s="36" t="str">
        <f t="shared" ref="AC565:AD565" si="460">IFERROR(AC235/AC25,"")</f>
        <v/>
      </c>
      <c r="AD565" s="36" t="str">
        <f t="shared" si="460"/>
        <v/>
      </c>
      <c r="AE565" s="56" t="str">
        <f t="shared" ref="AE565:AF565" si="461">IFERROR(AE235/AE25,"")</f>
        <v/>
      </c>
      <c r="AF565" s="51" t="str">
        <f t="shared" si="461"/>
        <v/>
      </c>
    </row>
    <row r="566" spans="1:32" x14ac:dyDescent="0.25">
      <c r="A566" s="2" t="s">
        <v>103</v>
      </c>
      <c r="B566" s="24" t="str">
        <f>VLOOKUP(Prod_Area_data[[#This Row],[or_product]],Ref_products[],2,FALSE)</f>
        <v>Field peas</v>
      </c>
      <c r="C566" s="24" t="str">
        <f>VLOOKUP(Prod_Area_data[[#This Row],[MS]],Ref_MS[],2,FALSE)</f>
        <v>Romania</v>
      </c>
      <c r="D566" s="28" t="str">
        <f t="shared" ref="D566:F566" si="462">IF(D26=D236,D236,"Error")</f>
        <v>Field peas</v>
      </c>
      <c r="E566" s="28" t="str">
        <f t="shared" si="462"/>
        <v>RO</v>
      </c>
      <c r="F566" s="28" t="str">
        <f t="shared" si="462"/>
        <v>Romania</v>
      </c>
      <c r="G566" s="36">
        <f t="shared" si="284"/>
        <v>1.9341461904476258</v>
      </c>
      <c r="H566" s="36">
        <f t="shared" ref="H566:AB566" si="463">IFERROR(H236/H26,"")</f>
        <v>1.0817417876241406</v>
      </c>
      <c r="I566" s="36">
        <f t="shared" si="463"/>
        <v>1.8481228668941978</v>
      </c>
      <c r="J566" s="36">
        <f t="shared" si="463"/>
        <v>1.2662538699690402</v>
      </c>
      <c r="K566" s="36">
        <f t="shared" si="463"/>
        <v>1.2493354598617756</v>
      </c>
      <c r="L566" s="36">
        <f t="shared" si="463"/>
        <v>2.4048924504428513</v>
      </c>
      <c r="M566" s="36">
        <f t="shared" si="463"/>
        <v>1.8038121803812177</v>
      </c>
      <c r="N566" s="36">
        <f t="shared" si="463"/>
        <v>2.0203850509626275</v>
      </c>
      <c r="O566" s="36">
        <f t="shared" si="463"/>
        <v>0.82932692307692302</v>
      </c>
      <c r="P566" s="36">
        <f t="shared" si="463"/>
        <v>2.0795649685174586</v>
      </c>
      <c r="Q566" s="36">
        <f t="shared" si="463"/>
        <v>1.3243362831858405</v>
      </c>
      <c r="R566" s="36">
        <f t="shared" si="463"/>
        <v>1.7364953886693018</v>
      </c>
      <c r="S566" s="36">
        <f t="shared" si="463"/>
        <v>1.9253940455341505</v>
      </c>
      <c r="T566" s="36">
        <f t="shared" si="463"/>
        <v>1.576551724137931</v>
      </c>
      <c r="U566" s="36">
        <f t="shared" si="463"/>
        <v>1.7194813409234659</v>
      </c>
      <c r="V566" s="36">
        <f t="shared" si="463"/>
        <v>1.8656880733944956</v>
      </c>
      <c r="W566" s="36">
        <f t="shared" si="463"/>
        <v>1.7495244134432466</v>
      </c>
      <c r="X566" s="36">
        <f t="shared" si="463"/>
        <v>1.8316947565543071</v>
      </c>
      <c r="Y566" s="36">
        <f t="shared" si="463"/>
        <v>2.6628690781353841</v>
      </c>
      <c r="Z566" s="36">
        <f t="shared" si="463"/>
        <v>1.4458086367485183</v>
      </c>
      <c r="AA566" s="36">
        <f t="shared" si="463"/>
        <v>2.1383391540551027</v>
      </c>
      <c r="AB566" s="36">
        <f t="shared" si="463"/>
        <v>1.1482360222818238</v>
      </c>
      <c r="AC566" s="36">
        <f t="shared" ref="AC566:AD566" si="464">IFERROR(AC236/AC26,"")</f>
        <v>2.122489692778295</v>
      </c>
      <c r="AD566" s="36">
        <f t="shared" si="464"/>
        <v>1.6050543637966499</v>
      </c>
      <c r="AE566" s="56">
        <f t="shared" ref="AE566:AF566" si="465">IFERROR(AE236/AE26,"")</f>
        <v>2.0748945147679327</v>
      </c>
      <c r="AF566" s="51">
        <f t="shared" si="465"/>
        <v>2.06</v>
      </c>
    </row>
    <row r="567" spans="1:32" x14ac:dyDescent="0.25">
      <c r="A567" s="2" t="s">
        <v>103</v>
      </c>
      <c r="B567" s="24" t="str">
        <f>VLOOKUP(Prod_Area_data[[#This Row],[or_product]],Ref_products[],2,FALSE)</f>
        <v>Field peas</v>
      </c>
      <c r="C567" s="24" t="str">
        <f>VLOOKUP(Prod_Area_data[[#This Row],[MS]],Ref_MS[],2,FALSE)</f>
        <v>Slovenia</v>
      </c>
      <c r="D567" s="28" t="str">
        <f t="shared" ref="D567:F567" si="466">IF(D27=D237,D237,"Error")</f>
        <v>Field peas</v>
      </c>
      <c r="E567" s="28" t="str">
        <f t="shared" si="466"/>
        <v>SI</v>
      </c>
      <c r="F567" s="28" t="str">
        <f t="shared" si="466"/>
        <v>Slovenia</v>
      </c>
      <c r="G567" s="36">
        <f t="shared" si="284"/>
        <v>2.4808073870573875</v>
      </c>
      <c r="H567" s="36">
        <f t="shared" ref="H567:AB567" si="467">IFERROR(H237/H27,"")</f>
        <v>4</v>
      </c>
      <c r="I567" s="36">
        <f t="shared" si="467"/>
        <v>2.75</v>
      </c>
      <c r="J567" s="36">
        <f t="shared" si="467"/>
        <v>3.4999999999999996</v>
      </c>
      <c r="K567" s="36">
        <f t="shared" si="467"/>
        <v>1.6944444444444444</v>
      </c>
      <c r="L567" s="36">
        <f t="shared" si="467"/>
        <v>2.8809523809523809</v>
      </c>
      <c r="M567" s="36">
        <f t="shared" si="467"/>
        <v>3.0331125827814569</v>
      </c>
      <c r="N567" s="36">
        <f t="shared" si="467"/>
        <v>2.9760479041916166</v>
      </c>
      <c r="O567" s="36">
        <f t="shared" si="467"/>
        <v>2.7360406091370555</v>
      </c>
      <c r="P567" s="36">
        <f t="shared" si="467"/>
        <v>3.1404958677685948</v>
      </c>
      <c r="Q567" s="36">
        <f t="shared" si="467"/>
        <v>2.1846153846153844</v>
      </c>
      <c r="R567" s="36">
        <f t="shared" si="467"/>
        <v>2.2941176470588234</v>
      </c>
      <c r="S567" s="36">
        <f t="shared" si="467"/>
        <v>2.6451612903225805</v>
      </c>
      <c r="T567" s="36">
        <f t="shared" si="467"/>
        <v>2.1891891891891895</v>
      </c>
      <c r="U567" s="36">
        <f t="shared" si="467"/>
        <v>1.9090909090909089</v>
      </c>
      <c r="V567" s="36">
        <f t="shared" si="467"/>
        <v>2.5</v>
      </c>
      <c r="W567" s="36">
        <f t="shared" si="467"/>
        <v>2.5555555555555554</v>
      </c>
      <c r="X567" s="36">
        <f t="shared" si="467"/>
        <v>2.6721311475409837</v>
      </c>
      <c r="Y567" s="36">
        <f t="shared" si="467"/>
        <v>2.6818181818181817</v>
      </c>
      <c r="Z567" s="36">
        <f t="shared" si="467"/>
        <v>2.4418604651162794</v>
      </c>
      <c r="AA567" s="36">
        <f t="shared" si="467"/>
        <v>2.5897435897435899</v>
      </c>
      <c r="AB567" s="36">
        <f t="shared" si="467"/>
        <v>2.7941176470588234</v>
      </c>
      <c r="AC567" s="36">
        <f t="shared" ref="AC567:AD567" si="468">IFERROR(AC237/AC27,"")</f>
        <v>2.5714285714285716</v>
      </c>
      <c r="AD567" s="36">
        <f t="shared" si="468"/>
        <v>2.28125</v>
      </c>
      <c r="AE567" s="56">
        <f t="shared" ref="AE567:AF567" si="469">IFERROR(AE237/AE27,"")</f>
        <v>2.0689655172413794</v>
      </c>
      <c r="AF567" s="51">
        <f t="shared" si="469"/>
        <v>2.3217477144193595</v>
      </c>
    </row>
    <row r="568" spans="1:32" x14ac:dyDescent="0.25">
      <c r="A568" s="2" t="s">
        <v>103</v>
      </c>
      <c r="B568" s="24" t="str">
        <f>VLOOKUP(Prod_Area_data[[#This Row],[or_product]],Ref_products[],2,FALSE)</f>
        <v>Field peas</v>
      </c>
      <c r="C568" s="24" t="str">
        <f>VLOOKUP(Prod_Area_data[[#This Row],[MS]],Ref_MS[],2,FALSE)</f>
        <v>Slovakia</v>
      </c>
      <c r="D568" s="28" t="str">
        <f t="shared" ref="D568:F568" si="470">IF(D28=D238,D238,"Error")</f>
        <v>Field peas</v>
      </c>
      <c r="E568" s="28" t="str">
        <f t="shared" si="470"/>
        <v>SK</v>
      </c>
      <c r="F568" s="28" t="str">
        <f t="shared" si="470"/>
        <v>Slovakia</v>
      </c>
      <c r="G568" s="36">
        <f t="shared" si="284"/>
        <v>2.509185604740916</v>
      </c>
      <c r="H568" s="36">
        <f t="shared" ref="H568:AB568" si="471">IFERROR(H238/H28,"")</f>
        <v>1.2911392405063289</v>
      </c>
      <c r="I568" s="36">
        <f t="shared" si="471"/>
        <v>3.7627118644067794</v>
      </c>
      <c r="J568" s="36">
        <f t="shared" si="471"/>
        <v>2.1785714285714284</v>
      </c>
      <c r="K568" s="36">
        <f t="shared" si="471"/>
        <v>1.3666666666666665</v>
      </c>
      <c r="L568" s="36">
        <f t="shared" si="471"/>
        <v>3</v>
      </c>
      <c r="M568" s="36">
        <f t="shared" si="471"/>
        <v>2.3692307692307693</v>
      </c>
      <c r="N568" s="36">
        <f t="shared" si="471"/>
        <v>2.2962962962962963</v>
      </c>
      <c r="O568" s="36">
        <f t="shared" si="471"/>
        <v>2.3695652173913047</v>
      </c>
      <c r="P568" s="36">
        <f t="shared" si="471"/>
        <v>1.915492957746479</v>
      </c>
      <c r="Q568" s="36">
        <f t="shared" si="471"/>
        <v>1.6714285714285713</v>
      </c>
      <c r="R568" s="36">
        <f t="shared" si="471"/>
        <v>1.6364640883977899</v>
      </c>
      <c r="S568" s="36">
        <f t="shared" si="471"/>
        <v>2.5344827586206895</v>
      </c>
      <c r="T568" s="36">
        <f t="shared" si="471"/>
        <v>1.4186550976138828</v>
      </c>
      <c r="U568" s="36">
        <f t="shared" si="471"/>
        <v>2.2145214521452146</v>
      </c>
      <c r="V568" s="36">
        <f t="shared" si="471"/>
        <v>2.6822222222222223</v>
      </c>
      <c r="W568" s="36">
        <f t="shared" si="471"/>
        <v>3.1271753681392238</v>
      </c>
      <c r="X568" s="36">
        <f t="shared" si="471"/>
        <v>2.5776754890678939</v>
      </c>
      <c r="Y568" s="36">
        <f t="shared" si="471"/>
        <v>2.3863109048723898</v>
      </c>
      <c r="Z568" s="36">
        <f t="shared" si="471"/>
        <v>2.0671641791044779</v>
      </c>
      <c r="AA568" s="36">
        <f t="shared" si="471"/>
        <v>2.5059701492537312</v>
      </c>
      <c r="AB568" s="36">
        <f t="shared" si="471"/>
        <v>2.607954545454545</v>
      </c>
      <c r="AC568" s="36">
        <f t="shared" ref="AC568:AD568" si="472">IFERROR(AC238/AC28,"")</f>
        <v>2.4136321195144723</v>
      </c>
      <c r="AD568" s="36">
        <f t="shared" si="472"/>
        <v>2.8881632653061224</v>
      </c>
      <c r="AE568" s="56">
        <f t="shared" ref="AE568:AF568" si="473">IFERROR(AE238/AE28,"")</f>
        <v>2.0703324808184145</v>
      </c>
      <c r="AF568" s="51">
        <f t="shared" si="473"/>
        <v>2.64</v>
      </c>
    </row>
    <row r="569" spans="1:32" x14ac:dyDescent="0.25">
      <c r="A569" s="2" t="s">
        <v>103</v>
      </c>
      <c r="B569" s="24" t="str">
        <f>VLOOKUP(Prod_Area_data[[#This Row],[or_product]],Ref_products[],2,FALSE)</f>
        <v>Field peas</v>
      </c>
      <c r="C569" s="24" t="str">
        <f>VLOOKUP(Prod_Area_data[[#This Row],[MS]],Ref_MS[],2,FALSE)</f>
        <v>Finland</v>
      </c>
      <c r="D569" s="28" t="str">
        <f t="shared" ref="D569:F569" si="474">IF(D29=D239,D239,"Error")</f>
        <v>Field peas</v>
      </c>
      <c r="E569" s="28" t="str">
        <f t="shared" si="474"/>
        <v>FI</v>
      </c>
      <c r="F569" s="28" t="str">
        <f t="shared" si="474"/>
        <v>Finland</v>
      </c>
      <c r="G569" s="36">
        <f t="shared" si="284"/>
        <v>2.6621411905424393</v>
      </c>
      <c r="H569" s="36">
        <f t="shared" ref="H569:AB569" si="475">IFERROR(H239/H29,"")</f>
        <v>2.25</v>
      </c>
      <c r="I569" s="36">
        <f t="shared" si="475"/>
        <v>2.1296296296296293</v>
      </c>
      <c r="J569" s="36">
        <f t="shared" si="475"/>
        <v>2.2352941176470589</v>
      </c>
      <c r="K569" s="36">
        <f t="shared" si="475"/>
        <v>2.4878048780487805</v>
      </c>
      <c r="L569" s="36">
        <f t="shared" si="475"/>
        <v>1.4</v>
      </c>
      <c r="M569" s="36">
        <f t="shared" si="475"/>
        <v>2.1315789473684212</v>
      </c>
      <c r="N569" s="36">
        <f t="shared" si="475"/>
        <v>2.0952380952380953</v>
      </c>
      <c r="O569" s="36">
        <f t="shared" si="475"/>
        <v>2.4318181818181817</v>
      </c>
      <c r="P569" s="36">
        <f t="shared" si="475"/>
        <v>2.1818181818181821</v>
      </c>
      <c r="Q569" s="36">
        <f t="shared" si="475"/>
        <v>2.6666666666666665</v>
      </c>
      <c r="R569" s="36">
        <f t="shared" si="475"/>
        <v>2.2075782537067545</v>
      </c>
      <c r="S569" s="36">
        <f t="shared" si="475"/>
        <v>2.5</v>
      </c>
      <c r="T569" s="36">
        <f t="shared" si="475"/>
        <v>2.35</v>
      </c>
      <c r="U569" s="36">
        <f t="shared" si="475"/>
        <v>2.3902439024390247</v>
      </c>
      <c r="V569" s="36">
        <f t="shared" si="475"/>
        <v>2.5357142857142856</v>
      </c>
      <c r="W569" s="36">
        <f t="shared" si="475"/>
        <v>2.134453781512605</v>
      </c>
      <c r="X569" s="36">
        <f t="shared" si="475"/>
        <v>2.4607843137254903</v>
      </c>
      <c r="Y569" s="36">
        <f t="shared" si="475"/>
        <v>2.1666666666666665</v>
      </c>
      <c r="Z569" s="36">
        <f t="shared" si="475"/>
        <v>2.3372093023255816</v>
      </c>
      <c r="AA569" s="36">
        <f t="shared" si="475"/>
        <v>2.8571428571428572</v>
      </c>
      <c r="AB569" s="36">
        <f t="shared" si="475"/>
        <v>2.5885167464114835</v>
      </c>
      <c r="AC569" s="36">
        <f t="shared" ref="AC569:AD569" si="476">IFERROR(AC239/AC29,"")</f>
        <v>2.174668028600613</v>
      </c>
      <c r="AD569" s="36">
        <f t="shared" si="476"/>
        <v>2.9944298820445612</v>
      </c>
      <c r="AE569" s="56">
        <f t="shared" ref="AE569:AF569" si="477">IFERROR(AE239/AE29,"")</f>
        <v>2.5407639680729761</v>
      </c>
      <c r="AF569" s="51">
        <f t="shared" si="477"/>
        <v>2.72</v>
      </c>
    </row>
    <row r="570" spans="1:32" x14ac:dyDescent="0.25">
      <c r="A570" s="2" t="s">
        <v>103</v>
      </c>
      <c r="B570" s="24" t="str">
        <f>VLOOKUP(Prod_Area_data[[#This Row],[or_product]],Ref_products[],2,FALSE)</f>
        <v>Field peas</v>
      </c>
      <c r="C570" s="24" t="str">
        <f>VLOOKUP(Prod_Area_data[[#This Row],[MS]],Ref_MS[],2,FALSE)</f>
        <v>Sweden</v>
      </c>
      <c r="D570" s="28" t="str">
        <f t="shared" ref="D570:F570" si="478">IF(D30=D240,D240,"Error")</f>
        <v>Field peas</v>
      </c>
      <c r="E570" s="28" t="str">
        <f t="shared" si="478"/>
        <v>SE</v>
      </c>
      <c r="F570" s="28" t="str">
        <f t="shared" si="478"/>
        <v>Sweden</v>
      </c>
      <c r="G570" s="36">
        <f t="shared" si="284"/>
        <v>3.0813849251295533</v>
      </c>
      <c r="H570" s="36">
        <f t="shared" ref="H570:AB570" si="479">IFERROR(H240/H30,"")</f>
        <v>2.6545884206380466</v>
      </c>
      <c r="I570" s="36">
        <f t="shared" si="479"/>
        <v>2.8630393996247654</v>
      </c>
      <c r="J570" s="36">
        <f t="shared" si="479"/>
        <v>3.1270841052241574</v>
      </c>
      <c r="K570" s="36">
        <f t="shared" si="479"/>
        <v>3.2740066225165561</v>
      </c>
      <c r="L570" s="36">
        <f t="shared" si="479"/>
        <v>3.303303303303303</v>
      </c>
      <c r="M570" s="36">
        <f t="shared" si="479"/>
        <v>2.7069536423841063</v>
      </c>
      <c r="N570" s="36">
        <f t="shared" si="479"/>
        <v>2.6293995859213251</v>
      </c>
      <c r="O570" s="36">
        <f t="shared" si="479"/>
        <v>2.8485757121439281</v>
      </c>
      <c r="P570" s="36">
        <f t="shared" si="479"/>
        <v>2.7170868347338937</v>
      </c>
      <c r="Q570" s="36">
        <f t="shared" si="479"/>
        <v>3</v>
      </c>
      <c r="R570" s="36">
        <f t="shared" si="479"/>
        <v>2.389380530973451</v>
      </c>
      <c r="S570" s="36">
        <f t="shared" si="479"/>
        <v>2.6935179358086843</v>
      </c>
      <c r="T570" s="36">
        <f t="shared" si="479"/>
        <v>2.7315175097276265</v>
      </c>
      <c r="U570" s="36">
        <f t="shared" si="479"/>
        <v>3.3415233415233412</v>
      </c>
      <c r="V570" s="36">
        <f t="shared" si="479"/>
        <v>3.2179930795847751</v>
      </c>
      <c r="W570" s="36">
        <f t="shared" si="479"/>
        <v>3.7114783385439925</v>
      </c>
      <c r="X570" s="36">
        <f t="shared" si="479"/>
        <v>3.6829558998808105</v>
      </c>
      <c r="Y570" s="36">
        <f t="shared" si="479"/>
        <v>3.4450963956412406</v>
      </c>
      <c r="Z570" s="36">
        <f t="shared" si="479"/>
        <v>2.256575911398246</v>
      </c>
      <c r="AA570" s="36">
        <f t="shared" si="479"/>
        <v>3.3821376281112738</v>
      </c>
      <c r="AB570" s="36">
        <f t="shared" si="479"/>
        <v>3.3257195066240288</v>
      </c>
      <c r="AC570" s="36">
        <f t="shared" ref="AC570:AD570" si="480">IFERROR(AC240/AC30,"")</f>
        <v>2.5362976406533577</v>
      </c>
      <c r="AD570" s="36">
        <f t="shared" si="480"/>
        <v>3.6119277614447713</v>
      </c>
      <c r="AE570" s="56">
        <f t="shared" ref="AE570:AF570" si="481">IFERROR(AE240/AE30,"")</f>
        <v>2.1058688147295741</v>
      </c>
      <c r="AF570" s="51">
        <f t="shared" si="481"/>
        <v>3.02</v>
      </c>
    </row>
    <row r="571" spans="1:32" x14ac:dyDescent="0.25">
      <c r="A571" s="2" t="s">
        <v>103</v>
      </c>
      <c r="B571" s="24" t="str">
        <f>VLOOKUP(Prod_Area_data[[#This Row],[or_product]],Ref_products[],2,FALSE)</f>
        <v>Field peas</v>
      </c>
      <c r="C571" s="24" t="str">
        <f>VLOOKUP(Prod_Area_data[[#This Row],[MS]],Ref_MS[],2,FALSE)</f>
        <v>United Kingdom</v>
      </c>
      <c r="D571" s="28" t="str">
        <f t="shared" ref="D571:F571" si="482">IF(D31=D241,D241,"Error")</f>
        <v>Field peas</v>
      </c>
      <c r="E571" s="28" t="s">
        <v>27</v>
      </c>
      <c r="F571" s="28" t="str">
        <f t="shared" si="482"/>
        <v>United Kingdom</v>
      </c>
      <c r="G571" s="36">
        <f t="shared" si="284"/>
        <v>1.4802973661668753E-16</v>
      </c>
      <c r="H571" s="36">
        <f t="shared" ref="H571:AB571" si="483">IFERROR(H241/H31,"")</f>
        <v>2.9521531100478473</v>
      </c>
      <c r="I571" s="36">
        <f t="shared" si="483"/>
        <v>3.0791015625</v>
      </c>
      <c r="J571" s="36">
        <f t="shared" si="483"/>
        <v>3.084905660377359</v>
      </c>
      <c r="K571" s="36">
        <f t="shared" si="483"/>
        <v>3.5815602836879434</v>
      </c>
      <c r="L571" s="36">
        <f t="shared" si="483"/>
        <v>3.1044943820224722</v>
      </c>
      <c r="M571" s="36">
        <f t="shared" si="483"/>
        <v>2.7033582089552239</v>
      </c>
      <c r="N571" s="36">
        <f t="shared" si="483"/>
        <v>2.8369565217391304</v>
      </c>
      <c r="O571" s="36">
        <f t="shared" si="483"/>
        <v>2.0854304032258062</v>
      </c>
      <c r="P571" s="36">
        <f t="shared" si="483"/>
        <v>3.8002991860465114</v>
      </c>
      <c r="Q571" s="36">
        <f t="shared" si="483"/>
        <v>3.5999999999999996</v>
      </c>
      <c r="R571" s="36">
        <f t="shared" si="483"/>
        <v>3.5</v>
      </c>
      <c r="S571" s="36">
        <f t="shared" si="483"/>
        <v>4.0999999999999996</v>
      </c>
      <c r="T571" s="36">
        <f t="shared" si="483"/>
        <v>2.4166666666666665</v>
      </c>
      <c r="U571" s="36">
        <f t="shared" si="483"/>
        <v>3.6896551724137931</v>
      </c>
      <c r="V571" s="36">
        <f t="shared" si="483"/>
        <v>3.9375</v>
      </c>
      <c r="W571" s="36">
        <f t="shared" si="483"/>
        <v>4.0909090909090908</v>
      </c>
      <c r="X571" s="36">
        <f t="shared" si="483"/>
        <v>3.6470588235294117</v>
      </c>
      <c r="Y571" s="36">
        <f t="shared" si="483"/>
        <v>4</v>
      </c>
      <c r="Z571" s="36">
        <f t="shared" si="483"/>
        <v>2.8005249343832022</v>
      </c>
      <c r="AA571" s="36">
        <f t="shared" si="483"/>
        <v>3.9009514515735546</v>
      </c>
      <c r="AB571" s="36">
        <f t="shared" si="483"/>
        <v>3.0011428571428573</v>
      </c>
      <c r="AC571" s="36" t="str">
        <f t="shared" ref="AC571:AD571" si="484">IFERROR(AC241/AC31,"")</f>
        <v/>
      </c>
      <c r="AD571" s="36" t="str">
        <f t="shared" si="484"/>
        <v/>
      </c>
      <c r="AE571" s="56" t="str">
        <f t="shared" ref="AE571:AF571" si="485">IFERROR(AE241/AE31,"")</f>
        <v/>
      </c>
      <c r="AF571" s="51" t="str">
        <f t="shared" si="485"/>
        <v/>
      </c>
    </row>
    <row r="572" spans="1:32" x14ac:dyDescent="0.25">
      <c r="A572" s="2" t="s">
        <v>103</v>
      </c>
      <c r="B572" s="24" t="str">
        <f>VLOOKUP(Prod_Area_data[[#This Row],[or_product]],Ref_products[],2,FALSE)</f>
        <v>Broad/field beans</v>
      </c>
      <c r="C572" s="24" t="str">
        <f>VLOOKUP(Prod_Area_data[[#This Row],[MS]],Ref_MS[],2,FALSE)</f>
        <v>EU-27</v>
      </c>
      <c r="D572" s="28" t="str">
        <f t="shared" ref="D572:D601" si="486">IF(D32=D242,D242,"Error")</f>
        <v>Broad and field beans (fèves et féveroles)</v>
      </c>
      <c r="E572" s="28" t="s">
        <v>114</v>
      </c>
      <c r="F572" s="28" t="str">
        <f t="shared" ref="F572" si="487">IF(F32=F242,F242,"Error")</f>
        <v>European Union (27 MS)</v>
      </c>
      <c r="G572" s="36">
        <f t="shared" si="284"/>
        <v>2.6266471891218468</v>
      </c>
      <c r="H572" s="36">
        <f t="shared" ref="H572:AB572" si="488">IFERROR(H242/H32,"")</f>
        <v>1.9078460604052785</v>
      </c>
      <c r="I572" s="36">
        <f t="shared" si="488"/>
        <v>2.2381238123812377</v>
      </c>
      <c r="J572" s="36">
        <f t="shared" si="488"/>
        <v>2.3781361273687227</v>
      </c>
      <c r="K572" s="36">
        <f t="shared" si="488"/>
        <v>2.1697907754530603</v>
      </c>
      <c r="L572" s="36">
        <f t="shared" si="488"/>
        <v>2.4977749965234315</v>
      </c>
      <c r="M572" s="36">
        <f t="shared" si="488"/>
        <v>2.0649459560193812</v>
      </c>
      <c r="N572" s="36">
        <f t="shared" si="488"/>
        <v>2.0446623798837673</v>
      </c>
      <c r="O572" s="36">
        <f t="shared" si="488"/>
        <v>2.2468977340967324</v>
      </c>
      <c r="P572" s="36">
        <f t="shared" si="488"/>
        <v>2.6557974356609164</v>
      </c>
      <c r="Q572" s="36">
        <f t="shared" si="488"/>
        <v>2.9830710931707718</v>
      </c>
      <c r="R572" s="36">
        <f t="shared" si="488"/>
        <v>2.5107004183848534</v>
      </c>
      <c r="S572" s="36">
        <f t="shared" si="488"/>
        <v>2.6080825390025351</v>
      </c>
      <c r="T572" s="36">
        <f t="shared" si="488"/>
        <v>2.7122372098675411</v>
      </c>
      <c r="U572" s="36">
        <f t="shared" si="488"/>
        <v>2.642257404235766</v>
      </c>
      <c r="V572" s="36">
        <f t="shared" si="488"/>
        <v>2.7743621915516532</v>
      </c>
      <c r="W572" s="36">
        <f t="shared" si="488"/>
        <v>2.6897287077342469</v>
      </c>
      <c r="X572" s="36">
        <f t="shared" si="488"/>
        <v>2.6608073325381385</v>
      </c>
      <c r="Y572" s="36">
        <f t="shared" si="488"/>
        <v>2.7884514541567507</v>
      </c>
      <c r="Z572" s="36">
        <f t="shared" si="488"/>
        <v>2.1232024542491321</v>
      </c>
      <c r="AA572" s="36">
        <f t="shared" si="488"/>
        <v>2.5268165032160232</v>
      </c>
      <c r="AB572" s="36">
        <f t="shared" si="488"/>
        <v>2.8039268303591398</v>
      </c>
      <c r="AC572" s="36">
        <f t="shared" ref="AC572:AD572" si="489">IFERROR(AC242/AC32,"")</f>
        <v>2.3782117597382029</v>
      </c>
      <c r="AD572" s="36">
        <f t="shared" si="489"/>
        <v>2.9667776374698662</v>
      </c>
      <c r="AE572" s="56">
        <f t="shared" ref="AE572:AF572" si="490">IFERROR(AE242/AE32,"")</f>
        <v>2.5491982337903787</v>
      </c>
      <c r="AF572" s="51">
        <f t="shared" si="490"/>
        <v>2.7614971667089701</v>
      </c>
    </row>
    <row r="573" spans="1:32" x14ac:dyDescent="0.25">
      <c r="A573" s="2" t="s">
        <v>103</v>
      </c>
      <c r="B573" s="24" t="str">
        <f>VLOOKUP(Prod_Area_data[[#This Row],[or_product]],Ref_products[],2,FALSE)</f>
        <v>Broad/field beans</v>
      </c>
      <c r="C573" s="24" t="str">
        <f>VLOOKUP(Prod_Area_data[[#This Row],[MS]],Ref_MS[],2,FALSE)</f>
        <v>EU-28</v>
      </c>
      <c r="D573" s="28" t="str">
        <f t="shared" si="486"/>
        <v>Broad and field beans (fèves et féveroles)</v>
      </c>
      <c r="E573" s="28" t="s">
        <v>34</v>
      </c>
      <c r="F573" s="28" t="str">
        <f t="shared" ref="F573" si="491">IF(F33=F243,F243,"Error")</f>
        <v>European Union (28 States)</v>
      </c>
      <c r="G573" s="36"/>
      <c r="H573" s="36">
        <f t="shared" ref="H573:AB573" si="492">IFERROR(H243/H33,"")</f>
        <v>2.7184113159359553</v>
      </c>
      <c r="I573" s="36">
        <f t="shared" si="492"/>
        <v>2.8196422833886685</v>
      </c>
      <c r="J573" s="36">
        <f t="shared" si="492"/>
        <v>2.9693045798350188</v>
      </c>
      <c r="K573" s="36">
        <f t="shared" si="492"/>
        <v>2.7980272205624317</v>
      </c>
      <c r="L573" s="36">
        <f t="shared" si="492"/>
        <v>2.9646356136129248</v>
      </c>
      <c r="M573" s="36">
        <f t="shared" si="492"/>
        <v>2.7289847053709049</v>
      </c>
      <c r="N573" s="36">
        <f t="shared" si="492"/>
        <v>2.5560004672654588</v>
      </c>
      <c r="O573" s="36">
        <f t="shared" si="492"/>
        <v>2.4803668404752779</v>
      </c>
      <c r="P573" s="36">
        <f t="shared" si="492"/>
        <v>3.2792134160897581</v>
      </c>
      <c r="Q573" s="36">
        <f t="shared" si="492"/>
        <v>3.2940668874481092</v>
      </c>
      <c r="R573" s="36">
        <f t="shared" si="492"/>
        <v>2.8269595985846507</v>
      </c>
      <c r="S573" s="36">
        <f t="shared" si="492"/>
        <v>2.8376243489422626</v>
      </c>
      <c r="T573" s="36">
        <f t="shared" si="492"/>
        <v>2.9328025199055032</v>
      </c>
      <c r="U573" s="36">
        <f t="shared" si="492"/>
        <v>2.8583060522118693</v>
      </c>
      <c r="V573" s="36">
        <f t="shared" si="492"/>
        <v>3.158052396425671</v>
      </c>
      <c r="W573" s="36">
        <f t="shared" si="492"/>
        <v>3.1422238581442237</v>
      </c>
      <c r="X573" s="36">
        <f t="shared" si="492"/>
        <v>2.93572770168125</v>
      </c>
      <c r="Y573" s="36">
        <f t="shared" si="492"/>
        <v>3.1264626462646268</v>
      </c>
      <c r="Z573" s="36">
        <f t="shared" si="492"/>
        <v>2.241398099328515</v>
      </c>
      <c r="AA573" s="36">
        <f t="shared" si="492"/>
        <v>2.8964348527040884</v>
      </c>
      <c r="AB573" s="36" t="str">
        <f t="shared" si="492"/>
        <v/>
      </c>
      <c r="AC573" s="36" t="str">
        <f t="shared" ref="AC573:AD573" si="493">IFERROR(AC243/AC33,"")</f>
        <v/>
      </c>
      <c r="AD573" s="36" t="str">
        <f t="shared" si="493"/>
        <v/>
      </c>
      <c r="AE573" s="56" t="str">
        <f t="shared" ref="AE573:AF573" si="494">IFERROR(AE243/AE33,"")</f>
        <v/>
      </c>
      <c r="AF573" s="51" t="str">
        <f t="shared" si="494"/>
        <v/>
      </c>
    </row>
    <row r="574" spans="1:32" x14ac:dyDescent="0.25">
      <c r="A574" s="2" t="s">
        <v>103</v>
      </c>
      <c r="B574" s="24" t="str">
        <f>VLOOKUP(Prod_Area_data[[#This Row],[or_product]],Ref_products[],2,FALSE)</f>
        <v>Broad/field beans</v>
      </c>
      <c r="C574" s="24" t="str">
        <f>VLOOKUP(Prod_Area_data[[#This Row],[MS]],Ref_MS[],2,FALSE)</f>
        <v>Belgium</v>
      </c>
      <c r="D574" s="28" t="str">
        <f t="shared" si="486"/>
        <v>Broad and field beans (fèves et féveroles)</v>
      </c>
      <c r="E574" s="28" t="str">
        <f t="shared" ref="E574:E602" si="495">IF(E34=E244,E244,"Error")</f>
        <v>BE</v>
      </c>
      <c r="F574" s="28" t="str">
        <f t="shared" ref="F574" si="496">IF(F34=F244,F244,"Error")</f>
        <v>Belgium</v>
      </c>
      <c r="G574" s="36">
        <f t="shared" si="284"/>
        <v>4.5928104575163395</v>
      </c>
      <c r="H574" s="36">
        <f t="shared" ref="H574:AB574" si="497">IFERROR(H244/H34,"")</f>
        <v>4</v>
      </c>
      <c r="I574" s="36">
        <f t="shared" si="497"/>
        <v>3.2</v>
      </c>
      <c r="J574" s="36">
        <f t="shared" si="497"/>
        <v>4.666666666666667</v>
      </c>
      <c r="K574" s="36">
        <f t="shared" si="497"/>
        <v>4.7499999999999991</v>
      </c>
      <c r="L574" s="36">
        <f t="shared" si="497"/>
        <v>4.7499999999999991</v>
      </c>
      <c r="M574" s="36">
        <f t="shared" si="497"/>
        <v>3.1428571428571432</v>
      </c>
      <c r="N574" s="36">
        <f t="shared" si="497"/>
        <v>3.6</v>
      </c>
      <c r="O574" s="36">
        <f t="shared" si="497"/>
        <v>6.333333333333333</v>
      </c>
      <c r="P574" s="36">
        <f t="shared" si="497"/>
        <v>5</v>
      </c>
      <c r="Q574" s="36">
        <f t="shared" si="497"/>
        <v>8</v>
      </c>
      <c r="R574" s="36">
        <f t="shared" si="497"/>
        <v>0</v>
      </c>
      <c r="S574" s="36">
        <f t="shared" si="497"/>
        <v>5.1489361702127665</v>
      </c>
      <c r="T574" s="36">
        <f t="shared" si="497"/>
        <v>6.25</v>
      </c>
      <c r="U574" s="36">
        <f t="shared" si="497"/>
        <v>5.1063829787234045</v>
      </c>
      <c r="V574" s="36">
        <f t="shared" si="497"/>
        <v>0</v>
      </c>
      <c r="W574" s="36">
        <f t="shared" si="497"/>
        <v>3.567567567567568</v>
      </c>
      <c r="X574" s="36">
        <f t="shared" si="497"/>
        <v>4.6184210526315788</v>
      </c>
      <c r="Y574" s="36">
        <f t="shared" si="497"/>
        <v>4.0470588235294116</v>
      </c>
      <c r="Z574" s="36">
        <f t="shared" si="497"/>
        <v>4.2990654205607468</v>
      </c>
      <c r="AA574" s="36">
        <f t="shared" si="497"/>
        <v>4.965217391304348</v>
      </c>
      <c r="AB574" s="36">
        <f t="shared" si="497"/>
        <v>4.1774193548387091</v>
      </c>
      <c r="AC574" s="36">
        <f t="shared" ref="AC574:AD574" si="498">IFERROR(AC244/AC34,"")</f>
        <v>4.4117647058823533</v>
      </c>
      <c r="AD574" s="36">
        <f t="shared" si="498"/>
        <v>4.7666666666666666</v>
      </c>
      <c r="AE574" s="56">
        <f t="shared" ref="AE574:AF574" si="499">IFERROR(AE244/AE34,"")</f>
        <v>4.5999999999999996</v>
      </c>
      <c r="AF574" s="51">
        <f t="shared" si="499"/>
        <v>5.6059062824521106</v>
      </c>
    </row>
    <row r="575" spans="1:32" x14ac:dyDescent="0.25">
      <c r="A575" s="2" t="s">
        <v>103</v>
      </c>
      <c r="B575" s="24" t="str">
        <f>VLOOKUP(Prod_Area_data[[#This Row],[or_product]],Ref_products[],2,FALSE)</f>
        <v>Broad/field beans</v>
      </c>
      <c r="C575" s="24" t="str">
        <f>VLOOKUP(Prod_Area_data[[#This Row],[MS]],Ref_MS[],2,FALSE)</f>
        <v>Bulgaria</v>
      </c>
      <c r="D575" s="28" t="str">
        <f t="shared" si="486"/>
        <v>Broad and field beans (fèves et féveroles)</v>
      </c>
      <c r="E575" s="28" t="str">
        <f t="shared" si="495"/>
        <v>BG</v>
      </c>
      <c r="F575" s="28" t="str">
        <f t="shared" ref="F575" si="500">IF(F35=F245,F245,"Error")</f>
        <v>Bulgaria</v>
      </c>
      <c r="G575" s="36">
        <f t="shared" si="284"/>
        <v>-0.38993710691823896</v>
      </c>
      <c r="H575" s="36" t="str">
        <f t="shared" ref="H575:AB575" si="501">IFERROR(H245/H35,"")</f>
        <v/>
      </c>
      <c r="I575" s="36" t="str">
        <f t="shared" si="501"/>
        <v/>
      </c>
      <c r="J575" s="36" t="str">
        <f t="shared" si="501"/>
        <v/>
      </c>
      <c r="K575" s="36">
        <f t="shared" si="501"/>
        <v>4</v>
      </c>
      <c r="L575" s="36">
        <f t="shared" si="501"/>
        <v>2.9999999999999996</v>
      </c>
      <c r="M575" s="36" t="str">
        <f t="shared" si="501"/>
        <v/>
      </c>
      <c r="N575" s="36" t="str">
        <f t="shared" si="501"/>
        <v/>
      </c>
      <c r="O575" s="36" t="str">
        <f t="shared" si="501"/>
        <v/>
      </c>
      <c r="P575" s="36" t="str">
        <f t="shared" si="501"/>
        <v/>
      </c>
      <c r="Q575" s="36">
        <f t="shared" si="501"/>
        <v>1</v>
      </c>
      <c r="R575" s="36">
        <f t="shared" si="501"/>
        <v>1.4751773049645391</v>
      </c>
      <c r="S575" s="36">
        <f t="shared" si="501"/>
        <v>1.48</v>
      </c>
      <c r="T575" s="36">
        <f t="shared" si="501"/>
        <v>1.0666666666666667</v>
      </c>
      <c r="U575" s="36">
        <f t="shared" si="501"/>
        <v>1.0970873786407767</v>
      </c>
      <c r="V575" s="36">
        <f t="shared" si="501"/>
        <v>1.0795454545454546</v>
      </c>
      <c r="W575" s="36">
        <f t="shared" si="501"/>
        <v>1.0526315789473684</v>
      </c>
      <c r="X575" s="36">
        <f t="shared" si="501"/>
        <v>1.0963855421686746</v>
      </c>
      <c r="Y575" s="36">
        <f t="shared" si="501"/>
        <v>0.90942028985507251</v>
      </c>
      <c r="Z575" s="36">
        <f t="shared" si="501"/>
        <v>1.2659574468085106</v>
      </c>
      <c r="AA575" s="36">
        <f t="shared" si="501"/>
        <v>1.1698113207547169</v>
      </c>
      <c r="AB575" s="36" t="str">
        <f t="shared" si="501"/>
        <v/>
      </c>
      <c r="AC575" s="36" t="str">
        <f t="shared" ref="AC575:AD575" si="502">IFERROR(AC245/AC35,"")</f>
        <v/>
      </c>
      <c r="AD575" s="36" t="str">
        <f t="shared" si="502"/>
        <v/>
      </c>
      <c r="AE575" s="56" t="str">
        <f t="shared" ref="AE575:AF575" si="503">IFERROR(AE245/AE35,"")</f>
        <v/>
      </c>
      <c r="AF575" s="51" t="str">
        <f t="shared" si="503"/>
        <v/>
      </c>
    </row>
    <row r="576" spans="1:32" x14ac:dyDescent="0.25">
      <c r="A576" s="2" t="s">
        <v>103</v>
      </c>
      <c r="B576" s="24" t="str">
        <f>VLOOKUP(Prod_Area_data[[#This Row],[or_product]],Ref_products[],2,FALSE)</f>
        <v>Broad/field beans</v>
      </c>
      <c r="C576" s="24" t="str">
        <f>VLOOKUP(Prod_Area_data[[#This Row],[MS]],Ref_MS[],2,FALSE)</f>
        <v>Czechia</v>
      </c>
      <c r="D576" s="28" t="str">
        <f t="shared" si="486"/>
        <v>Broad and field beans (fèves et féveroles)</v>
      </c>
      <c r="E576" s="28" t="str">
        <f t="shared" si="495"/>
        <v>CZ</v>
      </c>
      <c r="F576" s="28" t="str">
        <f t="shared" ref="F576:F603" si="504">IF(F36=F246,F246,"Error")</f>
        <v>Czechia</v>
      </c>
      <c r="G576" s="36">
        <f t="shared" si="284"/>
        <v>2.0000000000000004</v>
      </c>
      <c r="H576" s="36" t="str">
        <f t="shared" ref="H576:AB576" si="505">IFERROR(H246/H36,"")</f>
        <v/>
      </c>
      <c r="I576" s="36" t="str">
        <f t="shared" si="505"/>
        <v/>
      </c>
      <c r="J576" s="36" t="str">
        <f t="shared" si="505"/>
        <v/>
      </c>
      <c r="K576" s="36" t="str">
        <f t="shared" si="505"/>
        <v/>
      </c>
      <c r="L576" s="36" t="str">
        <f t="shared" si="505"/>
        <v/>
      </c>
      <c r="M576" s="36" t="str">
        <f t="shared" si="505"/>
        <v/>
      </c>
      <c r="N576" s="36">
        <f t="shared" si="505"/>
        <v>1.3613445378151261</v>
      </c>
      <c r="O576" s="36">
        <f t="shared" si="505"/>
        <v>1.2142857142857144</v>
      </c>
      <c r="P576" s="36">
        <f t="shared" si="505"/>
        <v>1.4444444444444444</v>
      </c>
      <c r="Q576" s="36" t="str">
        <f t="shared" si="505"/>
        <v/>
      </c>
      <c r="R576" s="36" t="str">
        <f t="shared" si="505"/>
        <v/>
      </c>
      <c r="S576" s="36" t="str">
        <f t="shared" si="505"/>
        <v/>
      </c>
      <c r="T576" s="36" t="str">
        <f t="shared" si="505"/>
        <v/>
      </c>
      <c r="U576" s="36" t="str">
        <f t="shared" si="505"/>
        <v/>
      </c>
      <c r="V576" s="36" t="str">
        <f t="shared" si="505"/>
        <v/>
      </c>
      <c r="W576" s="36" t="str">
        <f t="shared" si="505"/>
        <v/>
      </c>
      <c r="X576" s="36" t="str">
        <f t="shared" si="505"/>
        <v/>
      </c>
      <c r="Y576" s="36" t="str">
        <f t="shared" si="505"/>
        <v/>
      </c>
      <c r="Z576" s="36">
        <f t="shared" si="505"/>
        <v>1.6021505376344085</v>
      </c>
      <c r="AA576" s="36">
        <f t="shared" si="505"/>
        <v>1.0657894736842106</v>
      </c>
      <c r="AB576" s="36">
        <f t="shared" si="505"/>
        <v>2.6626506024096388</v>
      </c>
      <c r="AC576" s="36">
        <f t="shared" ref="AC576:AD576" si="506">IFERROR(AC246/AC36,"")</f>
        <v>2.3737373737373737</v>
      </c>
      <c r="AD576" s="36">
        <f t="shared" si="506"/>
        <v>2.1818181818181821</v>
      </c>
      <c r="AE576" s="56">
        <f t="shared" ref="AE576:AF576" si="507">IFERROR(AE246/AE36,"")</f>
        <v>1.4444444444444444</v>
      </c>
      <c r="AF576" s="51">
        <f t="shared" si="507"/>
        <v>2.1154960119326915</v>
      </c>
    </row>
    <row r="577" spans="1:32" x14ac:dyDescent="0.25">
      <c r="A577" s="2" t="s">
        <v>103</v>
      </c>
      <c r="B577" s="24" t="str">
        <f>VLOOKUP(Prod_Area_data[[#This Row],[or_product]],Ref_products[],2,FALSE)</f>
        <v>Broad/field beans</v>
      </c>
      <c r="C577" s="24" t="str">
        <f>VLOOKUP(Prod_Area_data[[#This Row],[MS]],Ref_MS[],2,FALSE)</f>
        <v>Denmark</v>
      </c>
      <c r="D577" s="28" t="str">
        <f t="shared" si="486"/>
        <v>Broad and field beans (fèves et féveroles)</v>
      </c>
      <c r="E577" s="28" t="str">
        <f t="shared" si="495"/>
        <v>DK</v>
      </c>
      <c r="F577" s="28" t="str">
        <f t="shared" si="504"/>
        <v>Denmark</v>
      </c>
      <c r="G577" s="36">
        <f t="shared" si="284"/>
        <v>3.8728145424836597</v>
      </c>
      <c r="H577" s="36" t="str">
        <f t="shared" ref="H577:AB577" si="508">IFERROR(H247/H37,"")</f>
        <v/>
      </c>
      <c r="I577" s="36" t="str">
        <f t="shared" si="508"/>
        <v/>
      </c>
      <c r="J577" s="36" t="str">
        <f t="shared" si="508"/>
        <v/>
      </c>
      <c r="K577" s="36" t="str">
        <f t="shared" si="508"/>
        <v/>
      </c>
      <c r="L577" s="36" t="str">
        <f t="shared" si="508"/>
        <v/>
      </c>
      <c r="M577" s="36" t="str">
        <f t="shared" si="508"/>
        <v/>
      </c>
      <c r="N577" s="36" t="str">
        <f t="shared" si="508"/>
        <v/>
      </c>
      <c r="O577" s="36" t="str">
        <f t="shared" si="508"/>
        <v/>
      </c>
      <c r="P577" s="36" t="str">
        <f t="shared" si="508"/>
        <v/>
      </c>
      <c r="Q577" s="36" t="str">
        <f t="shared" si="508"/>
        <v/>
      </c>
      <c r="R577" s="36">
        <f t="shared" si="508"/>
        <v>3.4117647058823528</v>
      </c>
      <c r="S577" s="36">
        <f t="shared" si="508"/>
        <v>3.6315789473684212</v>
      </c>
      <c r="T577" s="36">
        <f t="shared" si="508"/>
        <v>3.7083333333333335</v>
      </c>
      <c r="U577" s="36">
        <f t="shared" si="508"/>
        <v>3.4482758620689657</v>
      </c>
      <c r="V577" s="36">
        <f t="shared" si="508"/>
        <v>3.8571428571428568</v>
      </c>
      <c r="W577" s="36">
        <f t="shared" si="508"/>
        <v>4.2857142857142856</v>
      </c>
      <c r="X577" s="36">
        <f t="shared" si="508"/>
        <v>3.477064220183486</v>
      </c>
      <c r="Y577" s="36">
        <f t="shared" si="508"/>
        <v>4.2763157894736841</v>
      </c>
      <c r="Z577" s="36">
        <f t="shared" si="508"/>
        <v>2.7755905511811023</v>
      </c>
      <c r="AA577" s="36">
        <f t="shared" si="508"/>
        <v>3.7823529411764705</v>
      </c>
      <c r="AB577" s="36">
        <f t="shared" si="508"/>
        <v>4.130208333333333</v>
      </c>
      <c r="AC577" s="36">
        <f t="shared" ref="AC577:AD577" si="509">IFERROR(AC247/AC37,"")</f>
        <v>3.7058823529411766</v>
      </c>
      <c r="AD577" s="36">
        <f t="shared" si="509"/>
        <v>4.2530612244897963</v>
      </c>
      <c r="AE577" s="56">
        <f t="shared" ref="AE577:AF577" si="510">IFERROR(AE247/AE37,"")</f>
        <v>3.3347826086956522</v>
      </c>
      <c r="AF577" s="51">
        <f t="shared" si="510"/>
        <v>3.84</v>
      </c>
    </row>
    <row r="578" spans="1:32" x14ac:dyDescent="0.25">
      <c r="A578" s="2" t="s">
        <v>103</v>
      </c>
      <c r="B578" s="24" t="str">
        <f>VLOOKUP(Prod_Area_data[[#This Row],[or_product]],Ref_products[],2,FALSE)</f>
        <v>Broad/field beans</v>
      </c>
      <c r="C578" s="24" t="str">
        <f>VLOOKUP(Prod_Area_data[[#This Row],[MS]],Ref_MS[],2,FALSE)</f>
        <v>Germany</v>
      </c>
      <c r="D578" s="28" t="str">
        <f t="shared" si="486"/>
        <v>Broad and field beans (fèves et féveroles)</v>
      </c>
      <c r="E578" s="28" t="str">
        <f t="shared" si="495"/>
        <v>DE</v>
      </c>
      <c r="F578" s="28" t="str">
        <f t="shared" si="504"/>
        <v>Germany</v>
      </c>
      <c r="G578" s="36">
        <f t="shared" ref="G578:G641" si="511">(SUM(AA578:AE578)-MAX(AA578:AE578)-MIN(AA578:AE578))/3</f>
        <v>3.5893492490909362</v>
      </c>
      <c r="H578" s="36">
        <f t="shared" ref="H578:AB578" si="512">IFERROR(H248/H38,"")</f>
        <v>3.4858757062146895</v>
      </c>
      <c r="I578" s="36">
        <f t="shared" si="512"/>
        <v>3.9223300970873782</v>
      </c>
      <c r="J578" s="36">
        <f t="shared" si="512"/>
        <v>3.4972972972972975</v>
      </c>
      <c r="K578" s="36">
        <f t="shared" si="512"/>
        <v>3.04</v>
      </c>
      <c r="L578" s="36">
        <f t="shared" si="512"/>
        <v>4.1354838709677413</v>
      </c>
      <c r="M578" s="36">
        <f t="shared" si="512"/>
        <v>3.7961783439490446</v>
      </c>
      <c r="N578" s="36">
        <f t="shared" si="512"/>
        <v>3.2733333333333334</v>
      </c>
      <c r="O578" s="36">
        <f t="shared" si="512"/>
        <v>3.5327868852459021</v>
      </c>
      <c r="P578" s="36">
        <f t="shared" si="512"/>
        <v>3.4594594594594597</v>
      </c>
      <c r="Q578" s="36">
        <f t="shared" si="512"/>
        <v>3.9583333333333335</v>
      </c>
      <c r="R578" s="36">
        <f t="shared" si="512"/>
        <v>3.0644567219152856</v>
      </c>
      <c r="S578" s="36">
        <f t="shared" si="512"/>
        <v>3.5491329479768785</v>
      </c>
      <c r="T578" s="36">
        <f t="shared" si="512"/>
        <v>3.8797468354430378</v>
      </c>
      <c r="U578" s="36">
        <f t="shared" si="512"/>
        <v>3.6181818181818182</v>
      </c>
      <c r="V578" s="36">
        <f t="shared" si="512"/>
        <v>4.2731707317073164</v>
      </c>
      <c r="W578" s="36">
        <f t="shared" si="512"/>
        <v>3.5425531914893611</v>
      </c>
      <c r="X578" s="36">
        <f t="shared" si="512"/>
        <v>3.9613402061855671</v>
      </c>
      <c r="Y578" s="36">
        <f t="shared" si="512"/>
        <v>4.0689655172413799</v>
      </c>
      <c r="Z578" s="36">
        <f t="shared" si="512"/>
        <v>2.9077757685352625</v>
      </c>
      <c r="AA578" s="36">
        <f t="shared" si="512"/>
        <v>3.2418699186991868</v>
      </c>
      <c r="AB578" s="36">
        <f t="shared" si="512"/>
        <v>4.0170357751277681</v>
      </c>
      <c r="AC578" s="36">
        <f t="shared" ref="AC578:AD578" si="513">IFERROR(AC248/AC38,"")</f>
        <v>4.0954861111111107</v>
      </c>
      <c r="AD578" s="36">
        <f t="shared" si="513"/>
        <v>3.5091420534458511</v>
      </c>
      <c r="AE578" s="56">
        <f t="shared" ref="AE578:AF578" si="514">IFERROR(AE248/AE38,"")</f>
        <v>3.1</v>
      </c>
      <c r="AF578" s="51">
        <f t="shared" si="514"/>
        <v>3.7199999999999998</v>
      </c>
    </row>
    <row r="579" spans="1:32" x14ac:dyDescent="0.25">
      <c r="A579" s="2" t="s">
        <v>103</v>
      </c>
      <c r="B579" s="24" t="str">
        <f>VLOOKUP(Prod_Area_data[[#This Row],[or_product]],Ref_products[],2,FALSE)</f>
        <v>Broad/field beans</v>
      </c>
      <c r="C579" s="24" t="str">
        <f>VLOOKUP(Prod_Area_data[[#This Row],[MS]],Ref_MS[],2,FALSE)</f>
        <v>Estonia</v>
      </c>
      <c r="D579" s="28" t="str">
        <f t="shared" si="486"/>
        <v>Broad and field beans (fèves et féveroles)</v>
      </c>
      <c r="E579" s="28" t="str">
        <f t="shared" si="495"/>
        <v>EE</v>
      </c>
      <c r="F579" s="28" t="str">
        <f t="shared" si="504"/>
        <v>Estonia</v>
      </c>
      <c r="G579" s="36">
        <f t="shared" si="511"/>
        <v>2.5030365193206756</v>
      </c>
      <c r="H579" s="36">
        <f t="shared" ref="H579:AB579" si="515">IFERROR(H249/H39,"")</f>
        <v>1.8571428571428574</v>
      </c>
      <c r="I579" s="36">
        <f t="shared" si="515"/>
        <v>15</v>
      </c>
      <c r="J579" s="36">
        <f t="shared" si="515"/>
        <v>1</v>
      </c>
      <c r="K579" s="36">
        <f t="shared" si="515"/>
        <v>1</v>
      </c>
      <c r="L579" s="36">
        <f t="shared" si="515"/>
        <v>1</v>
      </c>
      <c r="M579" s="36">
        <f t="shared" si="515"/>
        <v>0</v>
      </c>
      <c r="N579" s="36">
        <f t="shared" si="515"/>
        <v>0</v>
      </c>
      <c r="O579" s="36">
        <f t="shared" si="515"/>
        <v>1</v>
      </c>
      <c r="P579" s="36">
        <f t="shared" si="515"/>
        <v>1</v>
      </c>
      <c r="Q579" s="36">
        <f t="shared" si="515"/>
        <v>1</v>
      </c>
      <c r="R579" s="36">
        <f t="shared" si="515"/>
        <v>1</v>
      </c>
      <c r="S579" s="36">
        <f t="shared" si="515"/>
        <v>1.1764705882352941E-2</v>
      </c>
      <c r="T579" s="36">
        <f t="shared" si="515"/>
        <v>0</v>
      </c>
      <c r="U579" s="36">
        <f t="shared" si="515"/>
        <v>1.4999999999999998</v>
      </c>
      <c r="V579" s="36">
        <f t="shared" si="515"/>
        <v>2.0384615384615383</v>
      </c>
      <c r="W579" s="36">
        <f t="shared" si="515"/>
        <v>3.0108695652173916</v>
      </c>
      <c r="X579" s="36">
        <f t="shared" si="515"/>
        <v>2.245009074410163</v>
      </c>
      <c r="Y579" s="36">
        <f t="shared" si="515"/>
        <v>0.95179372197309409</v>
      </c>
      <c r="Z579" s="36">
        <f t="shared" si="515"/>
        <v>1.0099531615925059</v>
      </c>
      <c r="AA579" s="36">
        <f t="shared" si="515"/>
        <v>2.6383363471971064</v>
      </c>
      <c r="AB579" s="36">
        <f t="shared" si="515"/>
        <v>2.8322487346348519</v>
      </c>
      <c r="AC579" s="36">
        <f t="shared" ref="AC579:AD579" si="516">IFERROR(AC249/AC39,"")</f>
        <v>1.2615287428932407</v>
      </c>
      <c r="AD579" s="36">
        <f t="shared" si="516"/>
        <v>2.4698162729658795</v>
      </c>
      <c r="AE579" s="56">
        <f t="shared" ref="AE579:AF579" si="517">IFERROR(AE249/AE39,"")</f>
        <v>2.4009569377990432</v>
      </c>
      <c r="AF579" s="51">
        <f t="shared" si="517"/>
        <v>2.37</v>
      </c>
    </row>
    <row r="580" spans="1:32" x14ac:dyDescent="0.25">
      <c r="A580" s="2" t="s">
        <v>103</v>
      </c>
      <c r="B580" s="24" t="str">
        <f>VLOOKUP(Prod_Area_data[[#This Row],[or_product]],Ref_products[],2,FALSE)</f>
        <v>Broad/field beans</v>
      </c>
      <c r="C580" s="24" t="str">
        <f>VLOOKUP(Prod_Area_data[[#This Row],[MS]],Ref_MS[],2,FALSE)</f>
        <v>Ireland</v>
      </c>
      <c r="D580" s="28" t="str">
        <f t="shared" si="486"/>
        <v>Broad and field beans (fèves et féveroles)</v>
      </c>
      <c r="E580" s="28" t="str">
        <f t="shared" si="495"/>
        <v>IE</v>
      </c>
      <c r="F580" s="28" t="str">
        <f t="shared" si="504"/>
        <v>Ireland</v>
      </c>
      <c r="G580" s="36">
        <f t="shared" si="511"/>
        <v>5.3722771155251969</v>
      </c>
      <c r="H580" s="36" t="str">
        <f t="shared" ref="H580:AB580" si="518">IFERROR(H250/H40,"")</f>
        <v/>
      </c>
      <c r="I580" s="36" t="str">
        <f t="shared" si="518"/>
        <v/>
      </c>
      <c r="J580" s="36" t="str">
        <f t="shared" si="518"/>
        <v/>
      </c>
      <c r="K580" s="36" t="str">
        <f t="shared" si="518"/>
        <v/>
      </c>
      <c r="L580" s="36" t="str">
        <f t="shared" si="518"/>
        <v/>
      </c>
      <c r="M580" s="36" t="str">
        <f t="shared" si="518"/>
        <v/>
      </c>
      <c r="N580" s="36" t="str">
        <f t="shared" si="518"/>
        <v/>
      </c>
      <c r="O580" s="36" t="str">
        <f t="shared" si="518"/>
        <v/>
      </c>
      <c r="P580" s="36">
        <f t="shared" si="518"/>
        <v>4.7010869565217392</v>
      </c>
      <c r="Q580" s="36">
        <f t="shared" si="518"/>
        <v>5.4910179640718564</v>
      </c>
      <c r="R580" s="36">
        <f t="shared" si="518"/>
        <v>5.7485207100591715</v>
      </c>
      <c r="S580" s="36">
        <f t="shared" si="518"/>
        <v>5.9672897196261676</v>
      </c>
      <c r="T580" s="36">
        <f t="shared" si="518"/>
        <v>4.9526627218934909</v>
      </c>
      <c r="U580" s="36">
        <f t="shared" si="518"/>
        <v>5.2989949748743719</v>
      </c>
      <c r="V580" s="36">
        <f t="shared" si="518"/>
        <v>5.9965870307167233</v>
      </c>
      <c r="W580" s="36">
        <f t="shared" si="518"/>
        <v>6.6876267748478702</v>
      </c>
      <c r="X580" s="36">
        <f t="shared" si="518"/>
        <v>5.8333333333333339</v>
      </c>
      <c r="Y580" s="36">
        <f t="shared" si="518"/>
        <v>6.7072796934865897</v>
      </c>
      <c r="Z580" s="36">
        <f t="shared" si="518"/>
        <v>2.6957637997432604</v>
      </c>
      <c r="AA580" s="36">
        <f t="shared" si="518"/>
        <v>5.4839572192513373</v>
      </c>
      <c r="AB580" s="36">
        <f t="shared" si="518"/>
        <v>4.8054054054054056</v>
      </c>
      <c r="AC580" s="36">
        <f t="shared" ref="AC580:AD580" si="519">IFERROR(AC250/AC40,"")</f>
        <v>5.6335135135135133</v>
      </c>
      <c r="AD580" s="36">
        <f t="shared" si="519"/>
        <v>6.1156462585034017</v>
      </c>
      <c r="AE580" s="56">
        <f t="shared" ref="AE580:AF580" si="520">IFERROR(AE250/AE40,"")</f>
        <v>4.9993606138107411</v>
      </c>
      <c r="AF580" s="51">
        <f t="shared" si="520"/>
        <v>5.5100000000000007</v>
      </c>
    </row>
    <row r="581" spans="1:32" x14ac:dyDescent="0.25">
      <c r="A581" s="2" t="s">
        <v>103</v>
      </c>
      <c r="B581" s="24" t="str">
        <f>VLOOKUP(Prod_Area_data[[#This Row],[or_product]],Ref_products[],2,FALSE)</f>
        <v>Broad/field beans</v>
      </c>
      <c r="C581" s="24" t="str">
        <f>VLOOKUP(Prod_Area_data[[#This Row],[MS]],Ref_MS[],2,FALSE)</f>
        <v>Greece</v>
      </c>
      <c r="D581" s="28" t="str">
        <f t="shared" si="486"/>
        <v>Broad and field beans (fèves et féveroles)</v>
      </c>
      <c r="E581" s="28" t="str">
        <f t="shared" si="495"/>
        <v>EL</v>
      </c>
      <c r="F581" s="28" t="str">
        <f t="shared" si="504"/>
        <v>Greece</v>
      </c>
      <c r="G581" s="36">
        <f t="shared" si="511"/>
        <v>3.1662771887567529</v>
      </c>
      <c r="H581" s="36">
        <f t="shared" ref="H581:AB581" si="521">IFERROR(H251/H41,"")</f>
        <v>1.1363636363636362</v>
      </c>
      <c r="I581" s="36">
        <f t="shared" si="521"/>
        <v>0.98305084745762705</v>
      </c>
      <c r="J581" s="36">
        <f t="shared" si="521"/>
        <v>0.82666666666666666</v>
      </c>
      <c r="K581" s="36">
        <f t="shared" si="521"/>
        <v>1.1025641025641024</v>
      </c>
      <c r="L581" s="36">
        <f t="shared" si="521"/>
        <v>1.2312925170068028</v>
      </c>
      <c r="M581" s="36">
        <f t="shared" si="521"/>
        <v>1.2349726775956282</v>
      </c>
      <c r="N581" s="36">
        <f t="shared" si="521"/>
        <v>1.0647058823529412</v>
      </c>
      <c r="O581" s="36">
        <f t="shared" si="521"/>
        <v>1.2751677852348993</v>
      </c>
      <c r="P581" s="36">
        <f t="shared" si="521"/>
        <v>0.97931034482758617</v>
      </c>
      <c r="Q581" s="36">
        <f t="shared" si="521"/>
        <v>1.7482517482517483</v>
      </c>
      <c r="R581" s="36">
        <f t="shared" si="521"/>
        <v>1.558139534883721</v>
      </c>
      <c r="S581" s="36">
        <f t="shared" si="521"/>
        <v>1.3581081081081079</v>
      </c>
      <c r="T581" s="36">
        <f t="shared" si="521"/>
        <v>1.1524390243902438</v>
      </c>
      <c r="U581" s="36">
        <f t="shared" si="521"/>
        <v>2.1185770750988144</v>
      </c>
      <c r="V581" s="36">
        <f t="shared" si="521"/>
        <v>2.653395784543326</v>
      </c>
      <c r="W581" s="36">
        <f t="shared" si="521"/>
        <v>2.1659388646288211</v>
      </c>
      <c r="X581" s="36">
        <f t="shared" si="521"/>
        <v>2.302</v>
      </c>
      <c r="Y581" s="36">
        <f t="shared" si="521"/>
        <v>2.8244680851063833</v>
      </c>
      <c r="Z581" s="36">
        <f t="shared" si="521"/>
        <v>2.532258064516129</v>
      </c>
      <c r="AA581" s="36">
        <f t="shared" si="521"/>
        <v>3.1471389645776568</v>
      </c>
      <c r="AB581" s="36">
        <f t="shared" si="521"/>
        <v>1.7258064516129032</v>
      </c>
      <c r="AC581" s="36">
        <f t="shared" ref="AC581:AD581" si="522">IFERROR(AC251/AC41,"")</f>
        <v>3.4207920792079207</v>
      </c>
      <c r="AD581" s="36">
        <f t="shared" si="522"/>
        <v>3.1489898989898992</v>
      </c>
      <c r="AE581" s="56">
        <f t="shared" ref="AE581:AF581" si="523">IFERROR(AE251/AE41,"")</f>
        <v>3.2027027027027026</v>
      </c>
      <c r="AF581" s="51">
        <f t="shared" si="523"/>
        <v>3.2036149529079978</v>
      </c>
    </row>
    <row r="582" spans="1:32" x14ac:dyDescent="0.25">
      <c r="A582" s="2" t="s">
        <v>103</v>
      </c>
      <c r="B582" s="24" t="str">
        <f>VLOOKUP(Prod_Area_data[[#This Row],[or_product]],Ref_products[],2,FALSE)</f>
        <v>Broad/field beans</v>
      </c>
      <c r="C582" s="24" t="str">
        <f>VLOOKUP(Prod_Area_data[[#This Row],[MS]],Ref_MS[],2,FALSE)</f>
        <v>Spain</v>
      </c>
      <c r="D582" s="28" t="str">
        <f t="shared" si="486"/>
        <v>Broad and field beans (fèves et féveroles)</v>
      </c>
      <c r="E582" s="28" t="str">
        <f t="shared" si="495"/>
        <v>ES</v>
      </c>
      <c r="F582" s="28" t="str">
        <f t="shared" si="504"/>
        <v>Spain</v>
      </c>
      <c r="G582" s="36">
        <f t="shared" si="511"/>
        <v>1.0889564532673992</v>
      </c>
      <c r="H582" s="36">
        <f t="shared" ref="H582:AB582" si="524">IFERROR(H252/H42,"")</f>
        <v>1.0725806451612903</v>
      </c>
      <c r="I582" s="36">
        <f t="shared" si="524"/>
        <v>1.2733812949640286</v>
      </c>
      <c r="J582" s="36">
        <f t="shared" si="524"/>
        <v>1.2154255319148937</v>
      </c>
      <c r="K582" s="36">
        <f t="shared" si="524"/>
        <v>1.2895927601809953</v>
      </c>
      <c r="L582" s="36">
        <f t="shared" si="524"/>
        <v>1.6202020202020202</v>
      </c>
      <c r="M582" s="36">
        <f t="shared" si="524"/>
        <v>0.47457627118644063</v>
      </c>
      <c r="N582" s="36">
        <f t="shared" si="524"/>
        <v>1.3087431693989071</v>
      </c>
      <c r="O582" s="36">
        <f t="shared" si="524"/>
        <v>1.4863813229571985</v>
      </c>
      <c r="P582" s="36">
        <f t="shared" si="524"/>
        <v>1.2971698113207548</v>
      </c>
      <c r="Q582" s="36">
        <f t="shared" si="524"/>
        <v>1.4919786096256684</v>
      </c>
      <c r="R582" s="36">
        <f t="shared" si="524"/>
        <v>1.471231766612642</v>
      </c>
      <c r="S582" s="36">
        <f t="shared" si="524"/>
        <v>1.5336194563662375</v>
      </c>
      <c r="T582" s="36">
        <f t="shared" si="524"/>
        <v>0.92589576547231267</v>
      </c>
      <c r="U582" s="36">
        <f t="shared" si="524"/>
        <v>1.5826681870011403</v>
      </c>
      <c r="V582" s="36">
        <f t="shared" si="524"/>
        <v>1.680915371329879</v>
      </c>
      <c r="W582" s="36">
        <f t="shared" si="524"/>
        <v>1.3087677251847414</v>
      </c>
      <c r="X582" s="36">
        <f t="shared" si="524"/>
        <v>1.1383994905540227</v>
      </c>
      <c r="Y582" s="36">
        <f t="shared" si="524"/>
        <v>1.325403336067815</v>
      </c>
      <c r="Z582" s="36">
        <f t="shared" si="524"/>
        <v>1.4959104606112785</v>
      </c>
      <c r="AA582" s="36">
        <f t="shared" si="524"/>
        <v>1.0643407340280924</v>
      </c>
      <c r="AB582" s="36">
        <f t="shared" si="524"/>
        <v>1.3744680851063831</v>
      </c>
      <c r="AC582" s="36">
        <f t="shared" ref="AC582:AD582" si="525">IFERROR(AC252/AC42,"")</f>
        <v>1.0919067215363512</v>
      </c>
      <c r="AD582" s="36">
        <f t="shared" si="525"/>
        <v>1.1106219042377545</v>
      </c>
      <c r="AE582" s="56">
        <f t="shared" ref="AE582:AF582" si="526">IFERROR(AE252/AE42,"")</f>
        <v>0.97347383720930236</v>
      </c>
      <c r="AF582" s="51">
        <f t="shared" si="526"/>
        <v>1.07</v>
      </c>
    </row>
    <row r="583" spans="1:32" x14ac:dyDescent="0.25">
      <c r="A583" s="2" t="s">
        <v>103</v>
      </c>
      <c r="B583" s="24" t="str">
        <f>VLOOKUP(Prod_Area_data[[#This Row],[or_product]],Ref_products[],2,FALSE)</f>
        <v>Broad/field beans</v>
      </c>
      <c r="C583" s="24" t="str">
        <f>VLOOKUP(Prod_Area_data[[#This Row],[MS]],Ref_MS[],2,FALSE)</f>
        <v>France</v>
      </c>
      <c r="D583" s="28" t="str">
        <f t="shared" si="486"/>
        <v>Broad and field beans (fèves et féveroles)</v>
      </c>
      <c r="E583" s="28" t="str">
        <f t="shared" si="495"/>
        <v>FR</v>
      </c>
      <c r="F583" s="28" t="str">
        <f t="shared" si="504"/>
        <v>France</v>
      </c>
      <c r="G583" s="36">
        <f t="shared" si="511"/>
        <v>2.475628192005868</v>
      </c>
      <c r="H583" s="36">
        <f t="shared" ref="H583:AB583" si="527">IFERROR(H253/H43,"")</f>
        <v>3.7677902621722845</v>
      </c>
      <c r="I583" s="36">
        <f t="shared" si="527"/>
        <v>3.4373626373626376</v>
      </c>
      <c r="J583" s="36">
        <f t="shared" si="527"/>
        <v>4.0312907431551492</v>
      </c>
      <c r="K583" s="36">
        <f t="shared" si="527"/>
        <v>3.5057324840764328</v>
      </c>
      <c r="L583" s="36">
        <f t="shared" si="527"/>
        <v>4.5964691046658261</v>
      </c>
      <c r="M583" s="36">
        <f t="shared" si="527"/>
        <v>3.7071713147410357</v>
      </c>
      <c r="N583" s="36">
        <f t="shared" si="527"/>
        <v>3.7435567010309283</v>
      </c>
      <c r="O583" s="36">
        <f t="shared" si="527"/>
        <v>4.5799256505576214</v>
      </c>
      <c r="P583" s="36">
        <f t="shared" si="527"/>
        <v>5.1845140032948924</v>
      </c>
      <c r="Q583" s="36">
        <f t="shared" si="527"/>
        <v>4.9693181818181822</v>
      </c>
      <c r="R583" s="36">
        <f t="shared" si="527"/>
        <v>3.1934716532311351</v>
      </c>
      <c r="S583" s="36">
        <f t="shared" si="527"/>
        <v>3.7716285683036199</v>
      </c>
      <c r="T583" s="36">
        <f t="shared" si="527"/>
        <v>4.5333112363274779</v>
      </c>
      <c r="U583" s="36">
        <f t="shared" si="527"/>
        <v>3.6055923473142015</v>
      </c>
      <c r="V583" s="36">
        <f t="shared" si="527"/>
        <v>3.7198183760683765</v>
      </c>
      <c r="W583" s="36">
        <f t="shared" si="527"/>
        <v>2.9146411703720769</v>
      </c>
      <c r="X583" s="36">
        <f t="shared" si="527"/>
        <v>2.5430003856536829</v>
      </c>
      <c r="Y583" s="36">
        <f t="shared" si="527"/>
        <v>2.5707090275087174</v>
      </c>
      <c r="Z583" s="36">
        <f t="shared" si="527"/>
        <v>2.4909122684376093</v>
      </c>
      <c r="AA583" s="36">
        <f t="shared" si="527"/>
        <v>2.8106480747900489</v>
      </c>
      <c r="AB583" s="36">
        <f t="shared" si="527"/>
        <v>1.9333333333333336</v>
      </c>
      <c r="AC583" s="36">
        <f t="shared" ref="AC583:AD583" si="528">IFERROR(AC253/AC43,"")</f>
        <v>2.3615384615384616</v>
      </c>
      <c r="AD583" s="36">
        <f t="shared" si="528"/>
        <v>2.3182552504038769</v>
      </c>
      <c r="AE583" s="56">
        <f t="shared" ref="AE583:AF583" si="529">IFERROR(AE253/AE43,"")</f>
        <v>2.747090864075266</v>
      </c>
      <c r="AF583" s="51">
        <f t="shared" si="529"/>
        <v>2.44</v>
      </c>
    </row>
    <row r="584" spans="1:32" x14ac:dyDescent="0.25">
      <c r="A584" s="2" t="s">
        <v>103</v>
      </c>
      <c r="B584" s="24" t="str">
        <f>VLOOKUP(Prod_Area_data[[#This Row],[or_product]],Ref_products[],2,FALSE)</f>
        <v>Broad/field beans</v>
      </c>
      <c r="C584" s="24" t="str">
        <f>VLOOKUP(Prod_Area_data[[#This Row],[MS]],Ref_MS[],2,FALSE)</f>
        <v>Croatia</v>
      </c>
      <c r="D584" s="28" t="str">
        <f t="shared" si="486"/>
        <v>Broad and field beans (fèves et féveroles)</v>
      </c>
      <c r="E584" s="28" t="str">
        <f t="shared" si="495"/>
        <v>HR</v>
      </c>
      <c r="F584" s="28" t="str">
        <f t="shared" si="504"/>
        <v>Croatia</v>
      </c>
      <c r="G584" s="36">
        <f t="shared" si="511"/>
        <v>1.3160707291142069</v>
      </c>
      <c r="H584" s="36">
        <f t="shared" ref="H584:AB584" si="530">IFERROR(H254/H44,"")</f>
        <v>0.35609103078982601</v>
      </c>
      <c r="I584" s="36">
        <f t="shared" si="530"/>
        <v>0.61818181818181817</v>
      </c>
      <c r="J584" s="36">
        <f t="shared" si="530"/>
        <v>0.72676056338028172</v>
      </c>
      <c r="K584" s="36">
        <f t="shared" si="530"/>
        <v>0.72767203513909218</v>
      </c>
      <c r="L584" s="36">
        <f t="shared" si="530"/>
        <v>0.7263843648208469</v>
      </c>
      <c r="M584" s="36">
        <f t="shared" si="530"/>
        <v>0.93209876543209869</v>
      </c>
      <c r="N584" s="36">
        <f t="shared" si="530"/>
        <v>0.63736263736263732</v>
      </c>
      <c r="O584" s="36">
        <f t="shared" si="530"/>
        <v>0.56179775280898869</v>
      </c>
      <c r="P584" s="36">
        <f t="shared" si="530"/>
        <v>1.5162790697674418</v>
      </c>
      <c r="Q584" s="36">
        <f t="shared" si="530"/>
        <v>1.2615384615384615</v>
      </c>
      <c r="R584" s="36">
        <f t="shared" si="530"/>
        <v>1.28125</v>
      </c>
      <c r="S584" s="36">
        <f t="shared" si="530"/>
        <v>0.86178861788617889</v>
      </c>
      <c r="T584" s="36">
        <f t="shared" si="530"/>
        <v>0.59493670886075944</v>
      </c>
      <c r="U584" s="36">
        <f t="shared" si="530"/>
        <v>1.3454545454545452</v>
      </c>
      <c r="V584" s="36">
        <f t="shared" si="530"/>
        <v>0.89864864864864868</v>
      </c>
      <c r="W584" s="36">
        <f t="shared" si="530"/>
        <v>0.78378378378378377</v>
      </c>
      <c r="X584" s="36">
        <f t="shared" si="530"/>
        <v>0.92993630573248398</v>
      </c>
      <c r="Y584" s="36">
        <f t="shared" si="530"/>
        <v>0.8701298701298702</v>
      </c>
      <c r="Z584" s="36">
        <f t="shared" si="530"/>
        <v>1.2428571428571429</v>
      </c>
      <c r="AA584" s="36">
        <f t="shared" si="530"/>
        <v>1.243243243243243</v>
      </c>
      <c r="AB584" s="36">
        <f t="shared" si="530"/>
        <v>1.3571428571428572</v>
      </c>
      <c r="AC584" s="36">
        <f t="shared" ref="AC584:AD584" si="531">IFERROR(AC254/AC44,"")</f>
        <v>0.88333333333333341</v>
      </c>
      <c r="AD584" s="36">
        <f t="shared" si="531"/>
        <v>1.365546218487395</v>
      </c>
      <c r="AE584" s="56">
        <f t="shared" ref="AE584:AF584" si="532">IFERROR(AE254/AE44,"")</f>
        <v>1.347826086956522</v>
      </c>
      <c r="AF584" s="51">
        <f t="shared" si="532"/>
        <v>1.4036895552690396</v>
      </c>
    </row>
    <row r="585" spans="1:32" x14ac:dyDescent="0.25">
      <c r="A585" s="2" t="s">
        <v>103</v>
      </c>
      <c r="B585" s="24" t="str">
        <f>VLOOKUP(Prod_Area_data[[#This Row],[or_product]],Ref_products[],2,FALSE)</f>
        <v>Broad/field beans</v>
      </c>
      <c r="C585" s="24" t="str">
        <f>VLOOKUP(Prod_Area_data[[#This Row],[MS]],Ref_MS[],2,FALSE)</f>
        <v>Italy</v>
      </c>
      <c r="D585" s="28" t="str">
        <f t="shared" si="486"/>
        <v>Broad and field beans (fèves et féveroles)</v>
      </c>
      <c r="E585" s="28" t="str">
        <f t="shared" si="495"/>
        <v>IT</v>
      </c>
      <c r="F585" s="28" t="str">
        <f t="shared" si="504"/>
        <v>Italy</v>
      </c>
      <c r="G585" s="36">
        <f t="shared" si="511"/>
        <v>1.9393479411814178</v>
      </c>
      <c r="H585" s="36">
        <f t="shared" ref="H585:AB585" si="533">IFERROR(H255/H45,"")</f>
        <v>1.502092050209205</v>
      </c>
      <c r="I585" s="36">
        <f t="shared" si="533"/>
        <v>1.4733475479744136</v>
      </c>
      <c r="J585" s="36">
        <f t="shared" si="533"/>
        <v>1.5410628019323671</v>
      </c>
      <c r="K585" s="36">
        <f t="shared" si="533"/>
        <v>1.3514739229024944</v>
      </c>
      <c r="L585" s="36">
        <f t="shared" si="533"/>
        <v>1.8594104308390023</v>
      </c>
      <c r="M585" s="36">
        <f t="shared" si="533"/>
        <v>1.7917525773195877</v>
      </c>
      <c r="N585" s="36">
        <f t="shared" si="533"/>
        <v>1.7688253012048196</v>
      </c>
      <c r="O585" s="36">
        <f t="shared" si="533"/>
        <v>1.7905858936625239</v>
      </c>
      <c r="P585" s="36">
        <f t="shared" si="533"/>
        <v>1.9613259668508289</v>
      </c>
      <c r="Q585" s="36">
        <f t="shared" si="533"/>
        <v>1.7433155080213902</v>
      </c>
      <c r="R585" s="36">
        <f t="shared" si="533"/>
        <v>1.9864659110133649</v>
      </c>
      <c r="S585" s="36">
        <f t="shared" si="533"/>
        <v>2.0550568521843204</v>
      </c>
      <c r="T585" s="36">
        <f t="shared" si="533"/>
        <v>2.0617708930961944</v>
      </c>
      <c r="U585" s="36">
        <f t="shared" si="533"/>
        <v>1.873695198329854</v>
      </c>
      <c r="V585" s="36">
        <f t="shared" si="533"/>
        <v>1.8655937364071338</v>
      </c>
      <c r="W585" s="36">
        <f t="shared" si="533"/>
        <v>1.9152612950239432</v>
      </c>
      <c r="X585" s="36">
        <f t="shared" si="533"/>
        <v>1.9928647877274348</v>
      </c>
      <c r="Y585" s="36">
        <f t="shared" si="533"/>
        <v>1.8190409520476023</v>
      </c>
      <c r="Z585" s="36">
        <f t="shared" si="533"/>
        <v>1.9991201830019356</v>
      </c>
      <c r="AA585" s="36">
        <f t="shared" si="533"/>
        <v>1.988565330080805</v>
      </c>
      <c r="AB585" s="36">
        <f t="shared" si="533"/>
        <v>1.9699348341232228</v>
      </c>
      <c r="AC585" s="36">
        <f t="shared" ref="AC585:AD585" si="534">IFERROR(AC255/AC45,"")</f>
        <v>1.8708179926364656</v>
      </c>
      <c r="AD585" s="36">
        <f t="shared" si="534"/>
        <v>1.8102707749766573</v>
      </c>
      <c r="AE585" s="56">
        <f t="shared" ref="AE585:AF585" si="535">IFERROR(AE255/AE45,"")</f>
        <v>1.977290996784566</v>
      </c>
      <c r="AF585" s="51">
        <f t="shared" si="535"/>
        <v>1.9299999999999997</v>
      </c>
    </row>
    <row r="586" spans="1:32" x14ac:dyDescent="0.25">
      <c r="A586" s="2" t="s">
        <v>103</v>
      </c>
      <c r="B586" s="24" t="str">
        <f>VLOOKUP(Prod_Area_data[[#This Row],[or_product]],Ref_products[],2,FALSE)</f>
        <v>Broad/field beans</v>
      </c>
      <c r="C586" s="24" t="str">
        <f>VLOOKUP(Prod_Area_data[[#This Row],[MS]],Ref_MS[],2,FALSE)</f>
        <v>Cyprus</v>
      </c>
      <c r="D586" s="28" t="str">
        <f t="shared" si="486"/>
        <v>Broad and field beans (fèves et féveroles)</v>
      </c>
      <c r="E586" s="28" t="str">
        <f t="shared" si="495"/>
        <v>CY</v>
      </c>
      <c r="F586" s="28" t="str">
        <f t="shared" si="504"/>
        <v>Cyprus</v>
      </c>
      <c r="G586" s="36">
        <f t="shared" si="511"/>
        <v>2.6349206349206349</v>
      </c>
      <c r="H586" s="36">
        <f t="shared" ref="H586:AB586" si="536">IFERROR(H256/H46,"")</f>
        <v>3.75</v>
      </c>
      <c r="I586" s="36">
        <f t="shared" si="536"/>
        <v>3.4999999999999996</v>
      </c>
      <c r="J586" s="36">
        <f t="shared" si="536"/>
        <v>3.25</v>
      </c>
      <c r="K586" s="36">
        <f t="shared" si="536"/>
        <v>0.98305084745762705</v>
      </c>
      <c r="L586" s="36">
        <f t="shared" si="536"/>
        <v>1.4146341463414633</v>
      </c>
      <c r="M586" s="36">
        <f t="shared" si="536"/>
        <v>1.5675675675675675</v>
      </c>
      <c r="N586" s="36">
        <f t="shared" si="536"/>
        <v>4.3846153846153841</v>
      </c>
      <c r="O586" s="36">
        <f t="shared" si="536"/>
        <v>1.7000000000000002</v>
      </c>
      <c r="P586" s="36">
        <f t="shared" si="536"/>
        <v>2.5499999999999998</v>
      </c>
      <c r="Q586" s="36">
        <f t="shared" si="536"/>
        <v>2.7</v>
      </c>
      <c r="R586" s="36">
        <f t="shared" si="536"/>
        <v>2.5499999999999998</v>
      </c>
      <c r="S586" s="36">
        <f t="shared" si="536"/>
        <v>3.8571428571428572</v>
      </c>
      <c r="T586" s="36">
        <f t="shared" si="536"/>
        <v>3.0000000000000004</v>
      </c>
      <c r="U586" s="36">
        <f t="shared" si="536"/>
        <v>2.65</v>
      </c>
      <c r="V586" s="36">
        <f t="shared" si="536"/>
        <v>2.4736842105263155</v>
      </c>
      <c r="W586" s="36">
        <f t="shared" si="536"/>
        <v>2.7647058823529407</v>
      </c>
      <c r="X586" s="36">
        <f t="shared" si="536"/>
        <v>2.9999999999999996</v>
      </c>
      <c r="Y586" s="36">
        <f t="shared" si="536"/>
        <v>2.9999999999999996</v>
      </c>
      <c r="Z586" s="36">
        <f t="shared" si="536"/>
        <v>3.3333333333333335</v>
      </c>
      <c r="AA586" s="36">
        <f t="shared" si="536"/>
        <v>3</v>
      </c>
      <c r="AB586" s="36">
        <f t="shared" si="536"/>
        <v>2.2857142857142856</v>
      </c>
      <c r="AC586" s="36">
        <f t="shared" ref="AC586:AD586" si="537">IFERROR(AC256/AC46,"")</f>
        <v>2.8571428571428572</v>
      </c>
      <c r="AD586" s="36">
        <f t="shared" si="537"/>
        <v>2.3333333333333335</v>
      </c>
      <c r="AE586" s="56">
        <f t="shared" ref="AE586:AF586" si="538">IFERROR(AE256/AE46,"")</f>
        <v>2.714285714285714</v>
      </c>
      <c r="AF586" s="51">
        <f t="shared" si="538"/>
        <v>2.641397611676247</v>
      </c>
    </row>
    <row r="587" spans="1:32" x14ac:dyDescent="0.25">
      <c r="A587" s="2" t="s">
        <v>103</v>
      </c>
      <c r="B587" s="24" t="str">
        <f>VLOOKUP(Prod_Area_data[[#This Row],[or_product]],Ref_products[],2,FALSE)</f>
        <v>Broad/field beans</v>
      </c>
      <c r="C587" s="24" t="str">
        <f>VLOOKUP(Prod_Area_data[[#This Row],[MS]],Ref_MS[],2,FALSE)</f>
        <v>Latvia</v>
      </c>
      <c r="D587" s="28" t="str">
        <f t="shared" si="486"/>
        <v>Broad and field beans (fèves et féveroles)</v>
      </c>
      <c r="E587" s="28" t="str">
        <f t="shared" si="495"/>
        <v>LV</v>
      </c>
      <c r="F587" s="28" t="str">
        <f t="shared" si="504"/>
        <v>Latvia</v>
      </c>
      <c r="G587" s="36">
        <f t="shared" si="511"/>
        <v>3.0281841089849606</v>
      </c>
      <c r="H587" s="36">
        <f t="shared" ref="H587:AB587" si="539">IFERROR(H257/H47,"")</f>
        <v>2</v>
      </c>
      <c r="I587" s="36">
        <f t="shared" si="539"/>
        <v>2</v>
      </c>
      <c r="J587" s="36">
        <f t="shared" si="539"/>
        <v>2</v>
      </c>
      <c r="K587" s="36">
        <f t="shared" si="539"/>
        <v>2.5</v>
      </c>
      <c r="L587" s="36">
        <f t="shared" si="539"/>
        <v>2.75</v>
      </c>
      <c r="M587" s="36">
        <f t="shared" si="539"/>
        <v>1.4999999999999998</v>
      </c>
      <c r="N587" s="36">
        <f t="shared" si="539"/>
        <v>1</v>
      </c>
      <c r="O587" s="36">
        <f t="shared" si="539"/>
        <v>1.8</v>
      </c>
      <c r="P587" s="36">
        <f t="shared" si="539"/>
        <v>2.125</v>
      </c>
      <c r="Q587" s="36">
        <f t="shared" si="539"/>
        <v>0.36363636363636365</v>
      </c>
      <c r="R587" s="36">
        <f t="shared" si="539"/>
        <v>1.9230769230769229</v>
      </c>
      <c r="S587" s="36">
        <f t="shared" si="539"/>
        <v>2.1363636363636362</v>
      </c>
      <c r="T587" s="36">
        <f t="shared" si="539"/>
        <v>2.8846153846153846</v>
      </c>
      <c r="U587" s="36">
        <f t="shared" si="539"/>
        <v>2.4545454545454546</v>
      </c>
      <c r="V587" s="36">
        <f t="shared" si="539"/>
        <v>2.8433734939759034</v>
      </c>
      <c r="W587" s="36">
        <f t="shared" si="539"/>
        <v>3.3906249999999996</v>
      </c>
      <c r="X587" s="36">
        <f t="shared" si="539"/>
        <v>3.2671009771986972</v>
      </c>
      <c r="Y587" s="36">
        <f t="shared" si="539"/>
        <v>3.6832460732984287</v>
      </c>
      <c r="Z587" s="36">
        <f t="shared" si="539"/>
        <v>2.0249376558603491</v>
      </c>
      <c r="AA587" s="36">
        <f t="shared" si="539"/>
        <v>2.9518072289156629</v>
      </c>
      <c r="AB587" s="36">
        <f t="shared" si="539"/>
        <v>3.736842105263158</v>
      </c>
      <c r="AC587" s="36">
        <f t="shared" ref="AC587:AD587" si="540">IFERROR(AC257/AC47,"")</f>
        <v>1.8143712574850301</v>
      </c>
      <c r="AD587" s="36">
        <f t="shared" si="540"/>
        <v>3.662745098039216</v>
      </c>
      <c r="AE587" s="56">
        <f t="shared" ref="AE587:AF587" si="541">IFERROR(AE257/AE47,"")</f>
        <v>2.4700000000000002</v>
      </c>
      <c r="AF587" s="51">
        <f t="shared" si="541"/>
        <v>2.96</v>
      </c>
    </row>
    <row r="588" spans="1:32" x14ac:dyDescent="0.25">
      <c r="A588" s="2" t="s">
        <v>103</v>
      </c>
      <c r="B588" s="24" t="str">
        <f>VLOOKUP(Prod_Area_data[[#This Row],[or_product]],Ref_products[],2,FALSE)</f>
        <v>Broad/field beans</v>
      </c>
      <c r="C588" s="24" t="str">
        <f>VLOOKUP(Prod_Area_data[[#This Row],[MS]],Ref_MS[],2,FALSE)</f>
        <v>Lithuania</v>
      </c>
      <c r="D588" s="28" t="str">
        <f t="shared" si="486"/>
        <v>Broad and field beans (fèves et féveroles)</v>
      </c>
      <c r="E588" s="28" t="str">
        <f t="shared" si="495"/>
        <v>LT</v>
      </c>
      <c r="F588" s="28" t="str">
        <f t="shared" si="504"/>
        <v>Lithuania</v>
      </c>
      <c r="G588" s="36">
        <f t="shared" si="511"/>
        <v>2.7863901813849954</v>
      </c>
      <c r="H588" s="36">
        <f t="shared" ref="H588:AB588" si="542">IFERROR(H258/H48,"")</f>
        <v>1.9285714285714288</v>
      </c>
      <c r="I588" s="36">
        <f t="shared" si="542"/>
        <v>1.8636363636363633</v>
      </c>
      <c r="J588" s="36">
        <f t="shared" si="542"/>
        <v>1.25</v>
      </c>
      <c r="K588" s="36">
        <f t="shared" si="542"/>
        <v>2.5</v>
      </c>
      <c r="L588" s="36">
        <f t="shared" si="542"/>
        <v>2.3043478260869565</v>
      </c>
      <c r="M588" s="36">
        <f t="shared" si="542"/>
        <v>1.4871794871794872</v>
      </c>
      <c r="N588" s="36">
        <f t="shared" si="542"/>
        <v>0.68181818181818177</v>
      </c>
      <c r="O588" s="36">
        <f t="shared" si="542"/>
        <v>1.5</v>
      </c>
      <c r="P588" s="36">
        <f t="shared" si="542"/>
        <v>1.6538461538461537</v>
      </c>
      <c r="Q588" s="36">
        <f t="shared" si="542"/>
        <v>2.4285714285714284</v>
      </c>
      <c r="R588" s="36">
        <f t="shared" si="542"/>
        <v>1.6666666666666667</v>
      </c>
      <c r="S588" s="36">
        <f t="shared" si="542"/>
        <v>1.85</v>
      </c>
      <c r="T588" s="36">
        <f t="shared" si="542"/>
        <v>2.1458333333333335</v>
      </c>
      <c r="U588" s="36">
        <f t="shared" si="542"/>
        <v>2.4347826086956523</v>
      </c>
      <c r="V588" s="36">
        <f t="shared" si="542"/>
        <v>2.8801843317972353</v>
      </c>
      <c r="W588" s="36">
        <f t="shared" si="542"/>
        <v>3.1350162866449516</v>
      </c>
      <c r="X588" s="36">
        <f t="shared" si="542"/>
        <v>3.1021345982804629</v>
      </c>
      <c r="Y588" s="36">
        <f t="shared" si="542"/>
        <v>3.4222520107238608</v>
      </c>
      <c r="Z588" s="36">
        <f t="shared" si="542"/>
        <v>2.140120102945382</v>
      </c>
      <c r="AA588" s="36">
        <f t="shared" si="542"/>
        <v>2.313964045759942</v>
      </c>
      <c r="AB588" s="36">
        <f t="shared" si="542"/>
        <v>3.7467899332306112</v>
      </c>
      <c r="AC588" s="36">
        <f t="shared" ref="AC588:AD588" si="543">IFERROR(AC258/AC48,"")</f>
        <v>1.7901850150898835</v>
      </c>
      <c r="AD588" s="36">
        <f t="shared" si="543"/>
        <v>3.8082414603289356</v>
      </c>
      <c r="AE588" s="56">
        <f t="shared" ref="AE588:AF588" si="544">IFERROR(AE258/AE48,"")</f>
        <v>2.2984165651644335</v>
      </c>
      <c r="AF588" s="51">
        <f t="shared" si="544"/>
        <v>2.71</v>
      </c>
    </row>
    <row r="589" spans="1:32" x14ac:dyDescent="0.25">
      <c r="A589" s="2" t="s">
        <v>103</v>
      </c>
      <c r="B589" s="24" t="str">
        <f>VLOOKUP(Prod_Area_data[[#This Row],[or_product]],Ref_products[],2,FALSE)</f>
        <v>Broad/field beans</v>
      </c>
      <c r="C589" s="24" t="str">
        <f>VLOOKUP(Prod_Area_data[[#This Row],[MS]],Ref_MS[],2,FALSE)</f>
        <v>Luxembourg</v>
      </c>
      <c r="D589" s="28" t="str">
        <f t="shared" si="486"/>
        <v>Broad and field beans (fèves et féveroles)</v>
      </c>
      <c r="E589" s="28" t="str">
        <f t="shared" si="495"/>
        <v>LU</v>
      </c>
      <c r="F589" s="28" t="str">
        <f t="shared" si="504"/>
        <v>Luxembourg</v>
      </c>
      <c r="G589" s="36">
        <f t="shared" si="511"/>
        <v>2.464285714285714</v>
      </c>
      <c r="H589" s="36" t="str">
        <f t="shared" ref="H589:AB589" si="545">IFERROR(H259/H49,"")</f>
        <v/>
      </c>
      <c r="I589" s="36">
        <f t="shared" si="545"/>
        <v>2.9999999999999996</v>
      </c>
      <c r="J589" s="36">
        <f t="shared" si="545"/>
        <v>5</v>
      </c>
      <c r="K589" s="36">
        <f t="shared" si="545"/>
        <v>2.9999999999999996</v>
      </c>
      <c r="L589" s="36">
        <f t="shared" si="545"/>
        <v>2.9999999999999996</v>
      </c>
      <c r="M589" s="36">
        <f t="shared" si="545"/>
        <v>4</v>
      </c>
      <c r="N589" s="36">
        <f t="shared" si="545"/>
        <v>2.9999999999999996</v>
      </c>
      <c r="O589" s="36" t="str">
        <f t="shared" si="545"/>
        <v/>
      </c>
      <c r="P589" s="36">
        <f t="shared" si="545"/>
        <v>1</v>
      </c>
      <c r="Q589" s="36">
        <f t="shared" si="545"/>
        <v>2.9999999999999996</v>
      </c>
      <c r="R589" s="36">
        <f t="shared" si="545"/>
        <v>2.6</v>
      </c>
      <c r="S589" s="36">
        <f t="shared" si="545"/>
        <v>1.5</v>
      </c>
      <c r="T589" s="36">
        <f t="shared" si="545"/>
        <v>2.666666666666667</v>
      </c>
      <c r="U589" s="36">
        <f t="shared" si="545"/>
        <v>2.2857142857142856</v>
      </c>
      <c r="V589" s="36">
        <f t="shared" si="545"/>
        <v>2.7</v>
      </c>
      <c r="W589" s="36">
        <f t="shared" si="545"/>
        <v>1.5999999999999999</v>
      </c>
      <c r="X589" s="36">
        <f t="shared" si="545"/>
        <v>1.5999999999999999</v>
      </c>
      <c r="Y589" s="36">
        <f t="shared" si="545"/>
        <v>1.125</v>
      </c>
      <c r="Z589" s="36">
        <f t="shared" si="545"/>
        <v>3.3333333333333335</v>
      </c>
      <c r="AA589" s="36">
        <f t="shared" si="545"/>
        <v>2.4285714285714284</v>
      </c>
      <c r="AB589" s="36">
        <f t="shared" si="545"/>
        <v>4.25</v>
      </c>
      <c r="AC589" s="36">
        <f t="shared" ref="AC589:AD589" si="546">IFERROR(AC259/AC49,"")</f>
        <v>2.25</v>
      </c>
      <c r="AD589" s="36">
        <f t="shared" si="546"/>
        <v>2.714285714285714</v>
      </c>
      <c r="AE589" s="56">
        <f t="shared" ref="AE589:AF589" si="547">IFERROR(AE259/AE49,"")</f>
        <v>0</v>
      </c>
      <c r="AF589" s="51">
        <f t="shared" si="547"/>
        <v>2.0407936507936526</v>
      </c>
    </row>
    <row r="590" spans="1:32" x14ac:dyDescent="0.25">
      <c r="A590" s="2" t="s">
        <v>103</v>
      </c>
      <c r="B590" s="24" t="str">
        <f>VLOOKUP(Prod_Area_data[[#This Row],[or_product]],Ref_products[],2,FALSE)</f>
        <v>Broad/field beans</v>
      </c>
      <c r="C590" s="24" t="str">
        <f>VLOOKUP(Prod_Area_data[[#This Row],[MS]],Ref_MS[],2,FALSE)</f>
        <v>Hungary</v>
      </c>
      <c r="D590" s="28" t="str">
        <f t="shared" si="486"/>
        <v>Broad and field beans (fèves et féveroles)</v>
      </c>
      <c r="E590" s="28" t="str">
        <f t="shared" si="495"/>
        <v>HU</v>
      </c>
      <c r="F590" s="28" t="str">
        <f t="shared" si="504"/>
        <v>Hungary</v>
      </c>
      <c r="G590" s="36">
        <f t="shared" si="511"/>
        <v>1.8502154328241283</v>
      </c>
      <c r="H590" s="36" t="str">
        <f t="shared" ref="H590:AB590" si="548">IFERROR(H260/H50,"")</f>
        <v/>
      </c>
      <c r="I590" s="36">
        <f t="shared" si="548"/>
        <v>2</v>
      </c>
      <c r="J590" s="36">
        <f t="shared" si="548"/>
        <v>1</v>
      </c>
      <c r="K590" s="36">
        <f t="shared" si="548"/>
        <v>1</v>
      </c>
      <c r="L590" s="36">
        <f t="shared" si="548"/>
        <v>1.4999999999999998</v>
      </c>
      <c r="M590" s="36">
        <f t="shared" si="548"/>
        <v>2.666666666666667</v>
      </c>
      <c r="N590" s="36">
        <f t="shared" si="548"/>
        <v>2</v>
      </c>
      <c r="O590" s="36">
        <f t="shared" si="548"/>
        <v>1.7499999999999998</v>
      </c>
      <c r="P590" s="36">
        <f t="shared" si="548"/>
        <v>2.5</v>
      </c>
      <c r="Q590" s="36">
        <f t="shared" si="548"/>
        <v>1</v>
      </c>
      <c r="R590" s="36">
        <f t="shared" si="548"/>
        <v>1.8181818181818183</v>
      </c>
      <c r="S590" s="36">
        <f t="shared" si="548"/>
        <v>1</v>
      </c>
      <c r="T590" s="36">
        <f t="shared" si="548"/>
        <v>1.827586206896552</v>
      </c>
      <c r="U590" s="36">
        <f t="shared" si="548"/>
        <v>1.75</v>
      </c>
      <c r="V590" s="36">
        <f t="shared" si="548"/>
        <v>2.0112359550561796</v>
      </c>
      <c r="W590" s="36">
        <f t="shared" si="548"/>
        <v>1.7340425531914894</v>
      </c>
      <c r="X590" s="36">
        <f t="shared" si="548"/>
        <v>1.8834951456310678</v>
      </c>
      <c r="Y590" s="36">
        <f t="shared" si="548"/>
        <v>1.8571428571428572</v>
      </c>
      <c r="Z590" s="36">
        <f t="shared" si="548"/>
        <v>2.1294117647058823</v>
      </c>
      <c r="AA590" s="36">
        <f t="shared" si="548"/>
        <v>2.0810810810810811</v>
      </c>
      <c r="AB590" s="36">
        <f t="shared" si="548"/>
        <v>2.1896551724137931</v>
      </c>
      <c r="AC590" s="36">
        <f t="shared" ref="AC590:AD590" si="549">IFERROR(AC260/AC50,"")</f>
        <v>1.5999999999999999</v>
      </c>
      <c r="AD590" s="36">
        <f t="shared" si="549"/>
        <v>0.93333333333333346</v>
      </c>
      <c r="AE590" s="56">
        <f t="shared" ref="AE590:AF590" si="550">IFERROR(AE260/AE50,"")</f>
        <v>1.8695652173913042</v>
      </c>
      <c r="AF590" s="51">
        <f t="shared" si="550"/>
        <v>1.5839539531960869</v>
      </c>
    </row>
    <row r="591" spans="1:32" x14ac:dyDescent="0.25">
      <c r="A591" s="2" t="s">
        <v>103</v>
      </c>
      <c r="B591" s="24" t="str">
        <f>VLOOKUP(Prod_Area_data[[#This Row],[or_product]],Ref_products[],2,FALSE)</f>
        <v>Broad/field beans</v>
      </c>
      <c r="C591" s="24" t="str">
        <f>VLOOKUP(Prod_Area_data[[#This Row],[MS]],Ref_MS[],2,FALSE)</f>
        <v>Malta</v>
      </c>
      <c r="D591" s="28" t="str">
        <f t="shared" si="486"/>
        <v>Broad and field beans (fèves et féveroles)</v>
      </c>
      <c r="E591" s="28" t="str">
        <f t="shared" si="495"/>
        <v>MT</v>
      </c>
      <c r="F591" s="28" t="str">
        <f t="shared" si="504"/>
        <v>Malta</v>
      </c>
      <c r="G591" s="36">
        <f t="shared" si="511"/>
        <v>0</v>
      </c>
      <c r="H591" s="36" t="str">
        <f t="shared" ref="H591:AB591" si="551">IFERROR(H261/H51,"")</f>
        <v/>
      </c>
      <c r="I591" s="36" t="str">
        <f t="shared" si="551"/>
        <v/>
      </c>
      <c r="J591" s="36" t="str">
        <f t="shared" si="551"/>
        <v/>
      </c>
      <c r="K591" s="36" t="str">
        <f t="shared" si="551"/>
        <v/>
      </c>
      <c r="L591" s="36" t="str">
        <f t="shared" si="551"/>
        <v/>
      </c>
      <c r="M591" s="36" t="str">
        <f t="shared" si="551"/>
        <v/>
      </c>
      <c r="N591" s="36" t="str">
        <f t="shared" si="551"/>
        <v/>
      </c>
      <c r="O591" s="36" t="str">
        <f t="shared" si="551"/>
        <v/>
      </c>
      <c r="P591" s="36" t="str">
        <f t="shared" si="551"/>
        <v/>
      </c>
      <c r="Q591" s="36" t="str">
        <f t="shared" si="551"/>
        <v/>
      </c>
      <c r="R591" s="36" t="str">
        <f t="shared" si="551"/>
        <v/>
      </c>
      <c r="S591" s="36" t="str">
        <f t="shared" si="551"/>
        <v/>
      </c>
      <c r="T591" s="36" t="str">
        <f t="shared" si="551"/>
        <v/>
      </c>
      <c r="U591" s="36" t="str">
        <f t="shared" si="551"/>
        <v/>
      </c>
      <c r="V591" s="36" t="str">
        <f t="shared" si="551"/>
        <v/>
      </c>
      <c r="W591" s="36" t="str">
        <f t="shared" si="551"/>
        <v/>
      </c>
      <c r="X591" s="36" t="str">
        <f t="shared" si="551"/>
        <v/>
      </c>
      <c r="Y591" s="36" t="str">
        <f t="shared" si="551"/>
        <v/>
      </c>
      <c r="Z591" s="36" t="str">
        <f t="shared" si="551"/>
        <v/>
      </c>
      <c r="AA591" s="36" t="str">
        <f t="shared" si="551"/>
        <v/>
      </c>
      <c r="AB591" s="36" t="str">
        <f t="shared" si="551"/>
        <v/>
      </c>
      <c r="AC591" s="36" t="str">
        <f t="shared" ref="AC591:AD591" si="552">IFERROR(AC261/AC51,"")</f>
        <v/>
      </c>
      <c r="AD591" s="36" t="str">
        <f t="shared" si="552"/>
        <v/>
      </c>
      <c r="AE591" s="56" t="str">
        <f t="shared" ref="AE591:AF591" si="553">IFERROR(AE261/AE51,"")</f>
        <v/>
      </c>
      <c r="AF591" s="51" t="str">
        <f t="shared" si="553"/>
        <v/>
      </c>
    </row>
    <row r="592" spans="1:32" x14ac:dyDescent="0.25">
      <c r="A592" s="2" t="s">
        <v>103</v>
      </c>
      <c r="B592" s="24" t="str">
        <f>VLOOKUP(Prod_Area_data[[#This Row],[or_product]],Ref_products[],2,FALSE)</f>
        <v>Broad/field beans</v>
      </c>
      <c r="C592" s="24" t="str">
        <f>VLOOKUP(Prod_Area_data[[#This Row],[MS]],Ref_MS[],2,FALSE)</f>
        <v>Netherlands</v>
      </c>
      <c r="D592" s="28" t="str">
        <f t="shared" si="486"/>
        <v>Broad and field beans (fèves et féveroles)</v>
      </c>
      <c r="E592" s="28" t="str">
        <f t="shared" si="495"/>
        <v>NL</v>
      </c>
      <c r="F592" s="28" t="str">
        <f t="shared" si="504"/>
        <v>Netherlands</v>
      </c>
      <c r="G592" s="36">
        <f t="shared" si="511"/>
        <v>1.333333333333333</v>
      </c>
      <c r="H592" s="36">
        <f t="shared" ref="H592:AB592" si="554">IFERROR(H262/H52,"")</f>
        <v>5.8571428571428568</v>
      </c>
      <c r="I592" s="36">
        <f t="shared" si="554"/>
        <v>6.2857142857142865</v>
      </c>
      <c r="J592" s="36">
        <f t="shared" si="554"/>
        <v>5.8</v>
      </c>
      <c r="K592" s="36">
        <f t="shared" si="554"/>
        <v>4.666666666666667</v>
      </c>
      <c r="L592" s="36">
        <f t="shared" si="554"/>
        <v>6.8</v>
      </c>
      <c r="M592" s="36">
        <f t="shared" si="554"/>
        <v>6.9999999999999991</v>
      </c>
      <c r="N592" s="36">
        <f t="shared" si="554"/>
        <v>5</v>
      </c>
      <c r="O592" s="36">
        <f t="shared" si="554"/>
        <v>5</v>
      </c>
      <c r="P592" s="36">
        <f t="shared" si="554"/>
        <v>1.2</v>
      </c>
      <c r="Q592" s="36">
        <f t="shared" si="554"/>
        <v>3.15</v>
      </c>
      <c r="R592" s="36" t="str">
        <f t="shared" si="554"/>
        <v/>
      </c>
      <c r="S592" s="36">
        <f t="shared" si="554"/>
        <v>0</v>
      </c>
      <c r="T592" s="36" t="str">
        <f t="shared" si="554"/>
        <v/>
      </c>
      <c r="U592" s="36" t="str">
        <f t="shared" si="554"/>
        <v/>
      </c>
      <c r="V592" s="36" t="str">
        <f t="shared" si="554"/>
        <v/>
      </c>
      <c r="W592" s="36" t="str">
        <f t="shared" si="554"/>
        <v/>
      </c>
      <c r="X592" s="36">
        <f t="shared" si="554"/>
        <v>0</v>
      </c>
      <c r="Y592" s="36">
        <f t="shared" si="554"/>
        <v>0</v>
      </c>
      <c r="Z592" s="36">
        <f t="shared" si="554"/>
        <v>0</v>
      </c>
      <c r="AA592" s="36">
        <f t="shared" si="554"/>
        <v>0</v>
      </c>
      <c r="AB592" s="36">
        <f t="shared" si="554"/>
        <v>0</v>
      </c>
      <c r="AC592" s="36">
        <f t="shared" ref="AC592:AD592" si="555">IFERROR(AC262/AC52,"")</f>
        <v>0</v>
      </c>
      <c r="AD592" s="36">
        <f t="shared" si="555"/>
        <v>4.9656250000000002</v>
      </c>
      <c r="AE592" s="56">
        <f t="shared" ref="AE592:AF592" si="556">IFERROR(AE262/AE52,"")</f>
        <v>4</v>
      </c>
      <c r="AF592" s="51">
        <f t="shared" si="556"/>
        <v>0</v>
      </c>
    </row>
    <row r="593" spans="1:32" x14ac:dyDescent="0.25">
      <c r="A593" s="2" t="s">
        <v>103</v>
      </c>
      <c r="B593" s="24" t="str">
        <f>VLOOKUP(Prod_Area_data[[#This Row],[or_product]],Ref_products[],2,FALSE)</f>
        <v>Broad/field beans</v>
      </c>
      <c r="C593" s="24" t="str">
        <f>VLOOKUP(Prod_Area_data[[#This Row],[MS]],Ref_MS[],2,FALSE)</f>
        <v>Austria</v>
      </c>
      <c r="D593" s="28" t="str">
        <f t="shared" si="486"/>
        <v>Broad and field beans (fèves et féveroles)</v>
      </c>
      <c r="E593" s="28" t="str">
        <f t="shared" si="495"/>
        <v>AT</v>
      </c>
      <c r="F593" s="28" t="str">
        <f t="shared" si="504"/>
        <v>Austria</v>
      </c>
      <c r="G593" s="36">
        <f t="shared" si="511"/>
        <v>2.4650547826052587</v>
      </c>
      <c r="H593" s="36">
        <f t="shared" ref="H593:AB593" si="557">IFERROR(H263/H53,"")</f>
        <v>2.3666666666666667</v>
      </c>
      <c r="I593" s="36">
        <f t="shared" si="557"/>
        <v>2.6428571428571432</v>
      </c>
      <c r="J593" s="36">
        <f t="shared" si="557"/>
        <v>2.6176470588235294</v>
      </c>
      <c r="K593" s="36">
        <f t="shared" si="557"/>
        <v>2.6571428571428575</v>
      </c>
      <c r="L593" s="36">
        <f t="shared" si="557"/>
        <v>2.785714285714286</v>
      </c>
      <c r="M593" s="36">
        <f t="shared" si="557"/>
        <v>2.9142857142857141</v>
      </c>
      <c r="N593" s="36">
        <f t="shared" si="557"/>
        <v>2.6739130434782612</v>
      </c>
      <c r="O593" s="36">
        <f t="shared" si="557"/>
        <v>2.3333333333333335</v>
      </c>
      <c r="P593" s="36">
        <f t="shared" si="557"/>
        <v>2.189189189189189</v>
      </c>
      <c r="Q593" s="36">
        <f t="shared" si="557"/>
        <v>2.3928571428571432</v>
      </c>
      <c r="R593" s="36">
        <f t="shared" si="557"/>
        <v>2.5373493975903609</v>
      </c>
      <c r="S593" s="36">
        <f t="shared" si="557"/>
        <v>2.9170812603648422</v>
      </c>
      <c r="T593" s="36">
        <f t="shared" si="557"/>
        <v>2.3343065693430658</v>
      </c>
      <c r="U593" s="36">
        <f t="shared" si="557"/>
        <v>2.2051696284329565</v>
      </c>
      <c r="V593" s="36">
        <f t="shared" si="557"/>
        <v>2.8015665796344646</v>
      </c>
      <c r="W593" s="36">
        <f t="shared" si="557"/>
        <v>2.285714285714286</v>
      </c>
      <c r="X593" s="36">
        <f t="shared" si="557"/>
        <v>2.5600739371534194</v>
      </c>
      <c r="Y593" s="36">
        <f t="shared" si="557"/>
        <v>2.2291262135922327</v>
      </c>
      <c r="Z593" s="36">
        <f t="shared" si="557"/>
        <v>2.0901960784313727</v>
      </c>
      <c r="AA593" s="36">
        <f t="shared" si="557"/>
        <v>2.2819614711033274</v>
      </c>
      <c r="AB593" s="36">
        <f t="shared" si="557"/>
        <v>2.5388788426763109</v>
      </c>
      <c r="AC593" s="36">
        <f t="shared" ref="AC593:AD593" si="558">IFERROR(AC263/AC53,"")</f>
        <v>2.5121163166397413</v>
      </c>
      <c r="AD593" s="36">
        <f t="shared" si="558"/>
        <v>2.5072202166064983</v>
      </c>
      <c r="AE593" s="56">
        <f t="shared" ref="AE593:AF593" si="559">IFERROR(AE263/AE53,"")</f>
        <v>2.3758278145695364</v>
      </c>
      <c r="AF593" s="51">
        <f t="shared" si="559"/>
        <v>2.3716057692126853</v>
      </c>
    </row>
    <row r="594" spans="1:32" x14ac:dyDescent="0.25">
      <c r="A594" s="2" t="s">
        <v>103</v>
      </c>
      <c r="B594" s="24" t="str">
        <f>VLOOKUP(Prod_Area_data[[#This Row],[or_product]],Ref_products[],2,FALSE)</f>
        <v>Broad/field beans</v>
      </c>
      <c r="C594" s="24" t="str">
        <f>VLOOKUP(Prod_Area_data[[#This Row],[MS]],Ref_MS[],2,FALSE)</f>
        <v>Poland</v>
      </c>
      <c r="D594" s="28" t="str">
        <f t="shared" si="486"/>
        <v>Broad and field beans (fèves et féveroles)</v>
      </c>
      <c r="E594" s="28" t="str">
        <f t="shared" si="495"/>
        <v>PL</v>
      </c>
      <c r="F594" s="28" t="str">
        <f t="shared" si="504"/>
        <v>Poland</v>
      </c>
      <c r="G594" s="36">
        <f t="shared" si="511"/>
        <v>2.9036929794676998</v>
      </c>
      <c r="H594" s="36">
        <f t="shared" ref="H594:AB594" si="560">IFERROR(H264/H54,"")</f>
        <v>2.0931372549019609</v>
      </c>
      <c r="I594" s="36">
        <f t="shared" si="560"/>
        <v>2.2511627906976743</v>
      </c>
      <c r="J594" s="36">
        <f t="shared" si="560"/>
        <v>2.15</v>
      </c>
      <c r="K594" s="36">
        <f t="shared" si="560"/>
        <v>2.3839285714285716</v>
      </c>
      <c r="L594" s="36">
        <f t="shared" si="560"/>
        <v>2.8</v>
      </c>
      <c r="M594" s="36">
        <f t="shared" si="560"/>
        <v>2.3898305084745761</v>
      </c>
      <c r="N594" s="36">
        <f t="shared" si="560"/>
        <v>1.9603960396039606</v>
      </c>
      <c r="O594" s="36">
        <f t="shared" si="560"/>
        <v>2.3544303797468356</v>
      </c>
      <c r="P594" s="36">
        <f t="shared" si="560"/>
        <v>2.2931034482758621</v>
      </c>
      <c r="Q594" s="36">
        <f t="shared" si="560"/>
        <v>2.421875</v>
      </c>
      <c r="R594" s="36">
        <f t="shared" si="560"/>
        <v>2.5612244897959182</v>
      </c>
      <c r="S594" s="36">
        <f t="shared" si="560"/>
        <v>2.4591836734693877</v>
      </c>
      <c r="T594" s="36">
        <f t="shared" si="560"/>
        <v>2.552</v>
      </c>
      <c r="U594" s="36">
        <f t="shared" si="560"/>
        <v>2.5714285714285712</v>
      </c>
      <c r="V594" s="36">
        <f t="shared" si="560"/>
        <v>2.7858736059479554</v>
      </c>
      <c r="W594" s="36">
        <f t="shared" si="560"/>
        <v>2.4022662889518416</v>
      </c>
      <c r="X594" s="36">
        <f t="shared" si="560"/>
        <v>2.6899696048632218</v>
      </c>
      <c r="Y594" s="36">
        <f t="shared" si="560"/>
        <v>2.6825752722613712</v>
      </c>
      <c r="Z594" s="36">
        <f t="shared" si="560"/>
        <v>2.3155555555555556</v>
      </c>
      <c r="AA594" s="36">
        <f t="shared" si="560"/>
        <v>2.3553597650513951</v>
      </c>
      <c r="AB594" s="36">
        <f t="shared" si="560"/>
        <v>2.8069620253164556</v>
      </c>
      <c r="AC594" s="36">
        <f t="shared" ref="AC594:AD594" si="561">IFERROR(AC264/AC54,"")</f>
        <v>2.7622494432071267</v>
      </c>
      <c r="AD594" s="36">
        <f t="shared" si="561"/>
        <v>3.1418674698795179</v>
      </c>
      <c r="AE594" s="56">
        <f t="shared" ref="AE594:AF594" si="562">IFERROR(AE264/AE54,"")</f>
        <v>3.1476581106112729</v>
      </c>
      <c r="AF594" s="51">
        <f t="shared" si="562"/>
        <v>2.86</v>
      </c>
    </row>
    <row r="595" spans="1:32" x14ac:dyDescent="0.25">
      <c r="A595" s="2" t="s">
        <v>103</v>
      </c>
      <c r="B595" s="24" t="str">
        <f>VLOOKUP(Prod_Area_data[[#This Row],[or_product]],Ref_products[],2,FALSE)</f>
        <v>Broad/field beans</v>
      </c>
      <c r="C595" s="24" t="str">
        <f>VLOOKUP(Prod_Area_data[[#This Row],[MS]],Ref_MS[],2,FALSE)</f>
        <v>Portugal</v>
      </c>
      <c r="D595" s="28" t="str">
        <f t="shared" si="486"/>
        <v>Broad and field beans (fèves et féveroles)</v>
      </c>
      <c r="E595" s="28" t="str">
        <f t="shared" si="495"/>
        <v>PT</v>
      </c>
      <c r="F595" s="28" t="str">
        <f t="shared" si="504"/>
        <v>Portugal</v>
      </c>
      <c r="G595" s="36">
        <f t="shared" si="511"/>
        <v>0.62991602924555956</v>
      </c>
      <c r="H595" s="36">
        <f t="shared" ref="H595:AB595" si="563">IFERROR(H265/H55,"")</f>
        <v>0.51640033641715721</v>
      </c>
      <c r="I595" s="36">
        <f t="shared" si="563"/>
        <v>0.51195748449955714</v>
      </c>
      <c r="J595" s="36">
        <f t="shared" si="563"/>
        <v>0.51844843897824033</v>
      </c>
      <c r="K595" s="36">
        <f t="shared" si="563"/>
        <v>0.4619188921859545</v>
      </c>
      <c r="L595" s="36">
        <f t="shared" si="563"/>
        <v>0.4436248682824025</v>
      </c>
      <c r="M595" s="36">
        <f t="shared" si="563"/>
        <v>0.35567010309278346</v>
      </c>
      <c r="N595" s="36">
        <f t="shared" si="563"/>
        <v>0.54211956521739135</v>
      </c>
      <c r="O595" s="36">
        <f t="shared" si="563"/>
        <v>0.54491899852724601</v>
      </c>
      <c r="P595" s="36">
        <f t="shared" si="563"/>
        <v>0.55402750491159136</v>
      </c>
      <c r="Q595" s="36">
        <f t="shared" si="563"/>
        <v>0.56460674157303359</v>
      </c>
      <c r="R595" s="36">
        <f t="shared" si="563"/>
        <v>0.58119658119658124</v>
      </c>
      <c r="S595" s="36">
        <f t="shared" si="563"/>
        <v>0.58689458689458696</v>
      </c>
      <c r="T595" s="36">
        <f t="shared" si="563"/>
        <v>0.56764705882352939</v>
      </c>
      <c r="U595" s="36">
        <f t="shared" si="563"/>
        <v>0.57440476190476186</v>
      </c>
      <c r="V595" s="36">
        <f t="shared" si="563"/>
        <v>0.57692307692307687</v>
      </c>
      <c r="W595" s="36">
        <f t="shared" si="563"/>
        <v>0.56739811912225713</v>
      </c>
      <c r="X595" s="36">
        <f t="shared" si="563"/>
        <v>0.60436137071651086</v>
      </c>
      <c r="Y595" s="36">
        <f t="shared" si="563"/>
        <v>0.676056338028169</v>
      </c>
      <c r="Z595" s="36">
        <f t="shared" si="563"/>
        <v>0.73031026252983289</v>
      </c>
      <c r="AA595" s="36">
        <f t="shared" si="563"/>
        <v>0.66773162939297126</v>
      </c>
      <c r="AB595" s="36">
        <f t="shared" si="563"/>
        <v>0.70277777777777772</v>
      </c>
      <c r="AC595" s="36">
        <f t="shared" ref="AC595:AD595" si="564">IFERROR(AC265/AC55,"")</f>
        <v>0.7002141327623127</v>
      </c>
      <c r="AD595" s="36">
        <f t="shared" si="564"/>
        <v>0.52180232558139539</v>
      </c>
      <c r="AE595" s="56">
        <f t="shared" ref="AE595:AF595" si="565">IFERROR(AE265/AE55,"")</f>
        <v>0.52180232558139539</v>
      </c>
      <c r="AF595" s="51">
        <f t="shared" si="565"/>
        <v>0.61632414182422979</v>
      </c>
    </row>
    <row r="596" spans="1:32" x14ac:dyDescent="0.25">
      <c r="A596" s="2" t="s">
        <v>103</v>
      </c>
      <c r="B596" s="24" t="str">
        <f>VLOOKUP(Prod_Area_data[[#This Row],[or_product]],Ref_products[],2,FALSE)</f>
        <v>Broad/field beans</v>
      </c>
      <c r="C596" s="24" t="str">
        <f>VLOOKUP(Prod_Area_data[[#This Row],[MS]],Ref_MS[],2,FALSE)</f>
        <v>Romania</v>
      </c>
      <c r="D596" s="28" t="str">
        <f t="shared" si="486"/>
        <v>Broad and field beans (fèves et féveroles)</v>
      </c>
      <c r="E596" s="28" t="str">
        <f t="shared" si="495"/>
        <v>RO</v>
      </c>
      <c r="F596" s="28" t="str">
        <f t="shared" si="504"/>
        <v>Romania</v>
      </c>
      <c r="G596" s="36">
        <f t="shared" si="511"/>
        <v>1.2110229137029462</v>
      </c>
      <c r="H596" s="36">
        <f t="shared" ref="H596:AB596" si="566">IFERROR(H266/H56,"")</f>
        <v>0.83174360930942393</v>
      </c>
      <c r="I596" s="36">
        <f t="shared" si="566"/>
        <v>1.7003727865796832</v>
      </c>
      <c r="J596" s="36">
        <f t="shared" si="566"/>
        <v>1.245919881305638</v>
      </c>
      <c r="K596" s="36">
        <f t="shared" si="566"/>
        <v>1.3421148920600074</v>
      </c>
      <c r="L596" s="36">
        <f t="shared" si="566"/>
        <v>0.92643240436212571</v>
      </c>
      <c r="M596" s="36">
        <f t="shared" si="566"/>
        <v>0.71041879468845748</v>
      </c>
      <c r="N596" s="36">
        <f t="shared" si="566"/>
        <v>0.60106657491828652</v>
      </c>
      <c r="O596" s="36">
        <f t="shared" si="566"/>
        <v>0.4301409123477431</v>
      </c>
      <c r="P596" s="36">
        <f t="shared" si="566"/>
        <v>0.69598893499308445</v>
      </c>
      <c r="Q596" s="36">
        <f t="shared" si="566"/>
        <v>0.74574574574574581</v>
      </c>
      <c r="R596" s="36">
        <f t="shared" si="566"/>
        <v>0.83804218066056502</v>
      </c>
      <c r="S596" s="36">
        <f t="shared" si="566"/>
        <v>0.88442419221209612</v>
      </c>
      <c r="T596" s="36">
        <f t="shared" si="566"/>
        <v>0.65200314218381783</v>
      </c>
      <c r="U596" s="36">
        <f t="shared" si="566"/>
        <v>0.88878416588124409</v>
      </c>
      <c r="V596" s="36">
        <f t="shared" si="566"/>
        <v>0.89731940027260326</v>
      </c>
      <c r="W596" s="36">
        <f t="shared" si="566"/>
        <v>0.89873987398739874</v>
      </c>
      <c r="X596" s="36">
        <f t="shared" si="566"/>
        <v>1.1983678593848086</v>
      </c>
      <c r="Y596" s="36">
        <f t="shared" si="566"/>
        <v>1.3352649006622517</v>
      </c>
      <c r="Z596" s="36">
        <f t="shared" si="566"/>
        <v>1.4087947882736158</v>
      </c>
      <c r="AA596" s="36">
        <f t="shared" si="566"/>
        <v>1.185870479394449</v>
      </c>
      <c r="AB596" s="36">
        <f t="shared" si="566"/>
        <v>0.94669299111549843</v>
      </c>
      <c r="AC596" s="36">
        <f t="shared" ref="AC596:AD596" si="567">IFERROR(AC266/AC56,"")</f>
        <v>1.3859447004608294</v>
      </c>
      <c r="AD596" s="36">
        <f t="shared" si="567"/>
        <v>1.0612535612535614</v>
      </c>
      <c r="AE596" s="56">
        <f t="shared" ref="AE596:AF596" si="568">IFERROR(AE266/AE56,"")</f>
        <v>1.5334051724137931</v>
      </c>
      <c r="AF596" s="51">
        <f t="shared" si="568"/>
        <v>1.3988857703216979</v>
      </c>
    </row>
    <row r="597" spans="1:32" x14ac:dyDescent="0.25">
      <c r="A597" s="2" t="s">
        <v>103</v>
      </c>
      <c r="B597" s="24" t="str">
        <f>VLOOKUP(Prod_Area_data[[#This Row],[or_product]],Ref_products[],2,FALSE)</f>
        <v>Broad/field beans</v>
      </c>
      <c r="C597" s="24" t="str">
        <f>VLOOKUP(Prod_Area_data[[#This Row],[MS]],Ref_MS[],2,FALSE)</f>
        <v>Slovenia</v>
      </c>
      <c r="D597" s="28" t="str">
        <f t="shared" si="486"/>
        <v>Broad and field beans (fèves et féveroles)</v>
      </c>
      <c r="E597" s="28" t="str">
        <f t="shared" si="495"/>
        <v>SI</v>
      </c>
      <c r="F597" s="28" t="str">
        <f t="shared" si="504"/>
        <v>Slovenia</v>
      </c>
      <c r="G597" s="36">
        <f t="shared" si="511"/>
        <v>0</v>
      </c>
      <c r="H597" s="36">
        <f t="shared" ref="H597:AB597" si="569">IFERROR(H267/H57,"")</f>
        <v>1.8709677419354838</v>
      </c>
      <c r="I597" s="36">
        <f t="shared" si="569"/>
        <v>1.71875</v>
      </c>
      <c r="J597" s="36">
        <f t="shared" si="569"/>
        <v>1.8709677419354838</v>
      </c>
      <c r="K597" s="36">
        <f t="shared" si="569"/>
        <v>0.62857142857142867</v>
      </c>
      <c r="L597" s="36">
        <f t="shared" si="569"/>
        <v>2.2285714285714286</v>
      </c>
      <c r="M597" s="36">
        <f t="shared" si="569"/>
        <v>2.1333333333333333</v>
      </c>
      <c r="N597" s="36">
        <f t="shared" si="569"/>
        <v>0.93333333333333324</v>
      </c>
      <c r="O597" s="36">
        <f t="shared" si="569"/>
        <v>1.5833333333333333</v>
      </c>
      <c r="P597" s="36">
        <f t="shared" si="569"/>
        <v>1.1388888888888888</v>
      </c>
      <c r="Q597" s="36">
        <f t="shared" si="569"/>
        <v>1.75</v>
      </c>
      <c r="R597" s="36">
        <f t="shared" si="569"/>
        <v>1.7931034482758623</v>
      </c>
      <c r="S597" s="36">
        <f t="shared" si="569"/>
        <v>1.931034482758621</v>
      </c>
      <c r="T597" s="36">
        <f t="shared" si="569"/>
        <v>1.3103448275862071</v>
      </c>
      <c r="U597" s="36">
        <f t="shared" si="569"/>
        <v>0.87499999999999989</v>
      </c>
      <c r="V597" s="36">
        <f t="shared" si="569"/>
        <v>1.9</v>
      </c>
      <c r="W597" s="36" t="str">
        <f t="shared" si="569"/>
        <v/>
      </c>
      <c r="X597" s="36" t="str">
        <f t="shared" si="569"/>
        <v/>
      </c>
      <c r="Y597" s="36" t="str">
        <f t="shared" si="569"/>
        <v/>
      </c>
      <c r="Z597" s="36" t="str">
        <f t="shared" si="569"/>
        <v/>
      </c>
      <c r="AA597" s="36" t="str">
        <f t="shared" si="569"/>
        <v/>
      </c>
      <c r="AB597" s="36" t="str">
        <f t="shared" si="569"/>
        <v/>
      </c>
      <c r="AC597" s="36" t="str">
        <f t="shared" ref="AC597:AD597" si="570">IFERROR(AC267/AC57,"")</f>
        <v/>
      </c>
      <c r="AD597" s="36" t="str">
        <f t="shared" si="570"/>
        <v/>
      </c>
      <c r="AE597" s="56" t="str">
        <f t="shared" ref="AE597:AF597" si="571">IFERROR(AE267/AE57,"")</f>
        <v/>
      </c>
      <c r="AF597" s="51" t="str">
        <f t="shared" si="571"/>
        <v/>
      </c>
    </row>
    <row r="598" spans="1:32" x14ac:dyDescent="0.25">
      <c r="A598" s="2" t="s">
        <v>103</v>
      </c>
      <c r="B598" s="24" t="str">
        <f>VLOOKUP(Prod_Area_data[[#This Row],[or_product]],Ref_products[],2,FALSE)</f>
        <v>Broad/field beans</v>
      </c>
      <c r="C598" s="24" t="str">
        <f>VLOOKUP(Prod_Area_data[[#This Row],[MS]],Ref_MS[],2,FALSE)</f>
        <v>Slovakia</v>
      </c>
      <c r="D598" s="28" t="str">
        <f t="shared" si="486"/>
        <v>Broad and field beans (fèves et féveroles)</v>
      </c>
      <c r="E598" s="28" t="str">
        <f t="shared" si="495"/>
        <v>SK</v>
      </c>
      <c r="F598" s="28" t="str">
        <f t="shared" si="504"/>
        <v>Slovakia</v>
      </c>
      <c r="G598" s="36">
        <f t="shared" si="511"/>
        <v>0.71111111111111114</v>
      </c>
      <c r="H598" s="36" t="str">
        <f t="shared" ref="H598:AB598" si="572">IFERROR(H268/H58,"")</f>
        <v/>
      </c>
      <c r="I598" s="36" t="str">
        <f t="shared" si="572"/>
        <v/>
      </c>
      <c r="J598" s="36">
        <f t="shared" si="572"/>
        <v>1.5</v>
      </c>
      <c r="K598" s="36">
        <f t="shared" si="572"/>
        <v>1.0833333333333335</v>
      </c>
      <c r="L598" s="36">
        <f t="shared" si="572"/>
        <v>1.7499999999999998</v>
      </c>
      <c r="M598" s="36">
        <f t="shared" si="572"/>
        <v>0.85714285714285721</v>
      </c>
      <c r="N598" s="36">
        <f t="shared" si="572"/>
        <v>0.7142857142857143</v>
      </c>
      <c r="O598" s="36">
        <f t="shared" si="572"/>
        <v>0.7142857142857143</v>
      </c>
      <c r="P598" s="36" t="str">
        <f t="shared" si="572"/>
        <v/>
      </c>
      <c r="Q598" s="36">
        <f t="shared" si="572"/>
        <v>1</v>
      </c>
      <c r="R598" s="36">
        <f t="shared" si="572"/>
        <v>0.53333333333333333</v>
      </c>
      <c r="S598" s="36">
        <f t="shared" si="572"/>
        <v>1</v>
      </c>
      <c r="T598" s="36">
        <f t="shared" si="572"/>
        <v>0.66666666666666674</v>
      </c>
      <c r="U598" s="36">
        <f t="shared" si="572"/>
        <v>1</v>
      </c>
      <c r="V598" s="36">
        <f t="shared" si="572"/>
        <v>2</v>
      </c>
      <c r="W598" s="36">
        <f t="shared" si="572"/>
        <v>1.3333333333333335</v>
      </c>
      <c r="X598" s="36">
        <f t="shared" si="572"/>
        <v>1.5714285714285714</v>
      </c>
      <c r="Y598" s="36">
        <f t="shared" si="572"/>
        <v>0.7777777777777779</v>
      </c>
      <c r="Z598" s="36">
        <f t="shared" si="572"/>
        <v>1.4444444444444446</v>
      </c>
      <c r="AA598" s="36">
        <f t="shared" si="572"/>
        <v>0.79999999999999993</v>
      </c>
      <c r="AB598" s="36">
        <f t="shared" si="572"/>
        <v>0.5</v>
      </c>
      <c r="AC598" s="36">
        <f t="shared" ref="AC598:AD598" si="573">IFERROR(AC268/AC58,"")</f>
        <v>0.83333333333333337</v>
      </c>
      <c r="AD598" s="36">
        <f t="shared" si="573"/>
        <v>1.25</v>
      </c>
      <c r="AE598" s="56">
        <f t="shared" ref="AE598:AF598" si="574">IFERROR(AE268/AE58,"")</f>
        <v>0</v>
      </c>
      <c r="AF598" s="51">
        <f t="shared" si="574"/>
        <v>0.2593121693121816</v>
      </c>
    </row>
    <row r="599" spans="1:32" x14ac:dyDescent="0.25">
      <c r="A599" s="2" t="s">
        <v>103</v>
      </c>
      <c r="B599" s="24" t="str">
        <f>VLOOKUP(Prod_Area_data[[#This Row],[or_product]],Ref_products[],2,FALSE)</f>
        <v>Broad/field beans</v>
      </c>
      <c r="C599" s="24" t="str">
        <f>VLOOKUP(Prod_Area_data[[#This Row],[MS]],Ref_MS[],2,FALSE)</f>
        <v>Finland</v>
      </c>
      <c r="D599" s="28" t="str">
        <f t="shared" si="486"/>
        <v>Broad and field beans (fèves et féveroles)</v>
      </c>
      <c r="E599" s="28" t="str">
        <f t="shared" si="495"/>
        <v>FI</v>
      </c>
      <c r="F599" s="28" t="str">
        <f t="shared" si="504"/>
        <v>Finland</v>
      </c>
      <c r="G599" s="36">
        <f t="shared" si="511"/>
        <v>1.7591224065249531</v>
      </c>
      <c r="H599" s="36">
        <f t="shared" ref="H599:AB599" si="575">IFERROR(H269/H59,"")</f>
        <v>0</v>
      </c>
      <c r="I599" s="36">
        <f t="shared" si="575"/>
        <v>0</v>
      </c>
      <c r="J599" s="36">
        <f t="shared" si="575"/>
        <v>0</v>
      </c>
      <c r="K599" s="36">
        <f t="shared" si="575"/>
        <v>0</v>
      </c>
      <c r="L599" s="36">
        <f t="shared" si="575"/>
        <v>0</v>
      </c>
      <c r="M599" s="36">
        <f t="shared" si="575"/>
        <v>0</v>
      </c>
      <c r="N599" s="36">
        <f t="shared" si="575"/>
        <v>0</v>
      </c>
      <c r="O599" s="36">
        <f t="shared" si="575"/>
        <v>0</v>
      </c>
      <c r="P599" s="36" t="str">
        <f t="shared" si="575"/>
        <v/>
      </c>
      <c r="Q599" s="36">
        <f t="shared" si="575"/>
        <v>0</v>
      </c>
      <c r="R599" s="36">
        <f t="shared" si="575"/>
        <v>1.7285259809119831</v>
      </c>
      <c r="S599" s="36">
        <f t="shared" si="575"/>
        <v>2.061855670103093</v>
      </c>
      <c r="T599" s="36">
        <f t="shared" si="575"/>
        <v>2.5280898876404492</v>
      </c>
      <c r="U599" s="36">
        <f t="shared" si="575"/>
        <v>2.2916666666666665</v>
      </c>
      <c r="V599" s="36">
        <f t="shared" si="575"/>
        <v>2.4597701149425286</v>
      </c>
      <c r="W599" s="36">
        <f t="shared" si="575"/>
        <v>2.3716814159292037</v>
      </c>
      <c r="X599" s="36">
        <f t="shared" si="575"/>
        <v>2.4937499999999999</v>
      </c>
      <c r="Y599" s="36">
        <f t="shared" si="575"/>
        <v>2.0931677018633539</v>
      </c>
      <c r="Z599" s="36">
        <f t="shared" si="575"/>
        <v>1.4968944099378882</v>
      </c>
      <c r="AA599" s="36">
        <f t="shared" si="575"/>
        <v>1.9802631578947369</v>
      </c>
      <c r="AB599" s="36">
        <f t="shared" si="575"/>
        <v>1.7259259259259261</v>
      </c>
      <c r="AC599" s="36">
        <f t="shared" ref="AC599:AD599" si="576">IFERROR(AC269/AC59,"")</f>
        <v>1.2983783783783784</v>
      </c>
      <c r="AD599" s="36">
        <f t="shared" si="576"/>
        <v>1.9043824701195222</v>
      </c>
      <c r="AE599" s="56">
        <f t="shared" ref="AE599:AF599" si="577">IFERROR(AE269/AE59,"")</f>
        <v>1.6470588235294117</v>
      </c>
      <c r="AF599" s="51">
        <f t="shared" si="577"/>
        <v>1.74</v>
      </c>
    </row>
    <row r="600" spans="1:32" x14ac:dyDescent="0.25">
      <c r="A600" s="2" t="s">
        <v>103</v>
      </c>
      <c r="B600" s="24" t="str">
        <f>VLOOKUP(Prod_Area_data[[#This Row],[or_product]],Ref_products[],2,FALSE)</f>
        <v>Broad/field beans</v>
      </c>
      <c r="C600" s="24" t="str">
        <f>VLOOKUP(Prod_Area_data[[#This Row],[MS]],Ref_MS[],2,FALSE)</f>
        <v>Sweden</v>
      </c>
      <c r="D600" s="28" t="str">
        <f t="shared" si="486"/>
        <v>Broad and field beans (fèves et féveroles)</v>
      </c>
      <c r="E600" s="28" t="str">
        <f t="shared" si="495"/>
        <v>SE</v>
      </c>
      <c r="F600" s="28" t="str">
        <f t="shared" si="504"/>
        <v>Sweden</v>
      </c>
      <c r="G600" s="36">
        <f t="shared" si="511"/>
        <v>2.8998031928697503</v>
      </c>
      <c r="H600" s="36">
        <f t="shared" ref="H600:AB600" si="578">IFERROR(H270/H60,"")</f>
        <v>2.2222222222222223</v>
      </c>
      <c r="I600" s="36">
        <f t="shared" si="578"/>
        <v>2.2270742358078599</v>
      </c>
      <c r="J600" s="36">
        <f t="shared" si="578"/>
        <v>2.2305764411027567</v>
      </c>
      <c r="K600" s="36">
        <f t="shared" si="578"/>
        <v>2.2281167108753315</v>
      </c>
      <c r="L600" s="36">
        <f t="shared" si="578"/>
        <v>2.2504537205081672</v>
      </c>
      <c r="M600" s="36">
        <f t="shared" si="578"/>
        <v>2.3172628304821155</v>
      </c>
      <c r="N600" s="36">
        <f t="shared" si="578"/>
        <v>2.1241830065359477</v>
      </c>
      <c r="O600" s="36">
        <f t="shared" si="578"/>
        <v>2.1082089552238807</v>
      </c>
      <c r="P600" s="36">
        <f t="shared" si="578"/>
        <v>2.1815286624203818</v>
      </c>
      <c r="Q600" s="36">
        <f t="shared" si="578"/>
        <v>3.2747804265997495</v>
      </c>
      <c r="R600" s="36">
        <f t="shared" si="578"/>
        <v>2.3831417624521074</v>
      </c>
      <c r="S600" s="36">
        <f t="shared" si="578"/>
        <v>3.329145728643216</v>
      </c>
      <c r="T600" s="36">
        <f t="shared" si="578"/>
        <v>3.2459564974902402</v>
      </c>
      <c r="U600" s="36">
        <f t="shared" si="578"/>
        <v>3.5108820160366547</v>
      </c>
      <c r="V600" s="36">
        <f t="shared" si="578"/>
        <v>3.2430997876857752</v>
      </c>
      <c r="W600" s="36">
        <f t="shared" si="578"/>
        <v>3.9624150339864048</v>
      </c>
      <c r="X600" s="36">
        <f t="shared" si="578"/>
        <v>3.5172647257955316</v>
      </c>
      <c r="Y600" s="36">
        <f t="shared" si="578"/>
        <v>3.5880616595605122</v>
      </c>
      <c r="Z600" s="36">
        <f t="shared" si="578"/>
        <v>1.3236972232788131</v>
      </c>
      <c r="AA600" s="36">
        <f t="shared" si="578"/>
        <v>3.3095107201759206</v>
      </c>
      <c r="AB600" s="36">
        <f t="shared" si="578"/>
        <v>2.9735234215885944</v>
      </c>
      <c r="AC600" s="36">
        <f t="shared" ref="AC600:AD600" si="579">IFERROR(AC270/AC60,"")</f>
        <v>2.4110671936758892</v>
      </c>
      <c r="AD600" s="36">
        <f t="shared" si="579"/>
        <v>3.546931407942238</v>
      </c>
      <c r="AE600" s="56">
        <f t="shared" ref="AE600:AF600" si="580">IFERROR(AE270/AE60,"")</f>
        <v>2.4163754368447328</v>
      </c>
      <c r="AF600" s="51">
        <f t="shared" si="580"/>
        <v>2.94</v>
      </c>
    </row>
    <row r="601" spans="1:32" x14ac:dyDescent="0.25">
      <c r="A601" s="2" t="s">
        <v>103</v>
      </c>
      <c r="B601" s="24" t="str">
        <f>VLOOKUP(Prod_Area_data[[#This Row],[or_product]],Ref_products[],2,FALSE)</f>
        <v>Broad/field beans</v>
      </c>
      <c r="C601" s="24" t="str">
        <f>VLOOKUP(Prod_Area_data[[#This Row],[MS]],Ref_MS[],2,FALSE)</f>
        <v>United Kingdom</v>
      </c>
      <c r="D601" s="28" t="str">
        <f t="shared" si="486"/>
        <v>Broad and field beans (fèves et féveroles)</v>
      </c>
      <c r="E601" s="28" t="str">
        <f t="shared" si="495"/>
        <v>UK</v>
      </c>
      <c r="F601" s="28" t="str">
        <f t="shared" si="504"/>
        <v>United Kingdom</v>
      </c>
      <c r="G601" s="36">
        <f t="shared" si="511"/>
        <v>0</v>
      </c>
      <c r="H601" s="36">
        <f t="shared" ref="H601:AB601" si="581">IFERROR(H271/H61,"")</f>
        <v>3.8994368463395013</v>
      </c>
      <c r="I601" s="36">
        <f t="shared" si="581"/>
        <v>3.4899135446685881</v>
      </c>
      <c r="J601" s="36">
        <f t="shared" si="581"/>
        <v>3.8489646772228991</v>
      </c>
      <c r="K601" s="36">
        <f t="shared" si="581"/>
        <v>3.7794653705953829</v>
      </c>
      <c r="L601" s="36">
        <f t="shared" si="581"/>
        <v>3.7199100112485937</v>
      </c>
      <c r="M601" s="36">
        <f t="shared" si="581"/>
        <v>3.8902770233568718</v>
      </c>
      <c r="N601" s="36">
        <f t="shared" si="581"/>
        <v>3.3279044516829535</v>
      </c>
      <c r="O601" s="36">
        <f t="shared" si="581"/>
        <v>2.8917609046849759</v>
      </c>
      <c r="P601" s="36">
        <f t="shared" si="581"/>
        <v>4.4218089602704991</v>
      </c>
      <c r="Q601" s="36">
        <f t="shared" si="581"/>
        <v>3.7</v>
      </c>
      <c r="R601" s="36">
        <f t="shared" si="581"/>
        <v>3.4523809523809526</v>
      </c>
      <c r="S601" s="36">
        <f t="shared" si="581"/>
        <v>3.3519999999999999</v>
      </c>
      <c r="T601" s="36">
        <f t="shared" si="581"/>
        <v>3.5</v>
      </c>
      <c r="U601" s="36">
        <f t="shared" si="581"/>
        <v>3.2966101694915255</v>
      </c>
      <c r="V601" s="36">
        <f t="shared" si="581"/>
        <v>4.1869158878504669</v>
      </c>
      <c r="W601" s="36">
        <f t="shared" si="581"/>
        <v>4.3529411764705879</v>
      </c>
      <c r="X601" s="36">
        <f t="shared" si="581"/>
        <v>3.6779661016949152</v>
      </c>
      <c r="Y601" s="36">
        <f t="shared" si="581"/>
        <v>3.9948186528497409</v>
      </c>
      <c r="Z601" s="36">
        <f t="shared" si="581"/>
        <v>2.6002587322121604</v>
      </c>
      <c r="AA601" s="36">
        <f t="shared" si="581"/>
        <v>4</v>
      </c>
      <c r="AB601" s="36">
        <f t="shared" si="581"/>
        <v>3</v>
      </c>
      <c r="AC601" s="36" t="str">
        <f t="shared" ref="AC601:AD601" si="582">IFERROR(AC271/AC61,"")</f>
        <v/>
      </c>
      <c r="AD601" s="36" t="str">
        <f t="shared" si="582"/>
        <v/>
      </c>
      <c r="AE601" s="56" t="str">
        <f t="shared" ref="AE601:AF601" si="583">IFERROR(AE271/AE61,"")</f>
        <v/>
      </c>
      <c r="AF601" s="51" t="str">
        <f t="shared" si="583"/>
        <v/>
      </c>
    </row>
    <row r="602" spans="1:32" x14ac:dyDescent="0.25">
      <c r="A602" s="2" t="s">
        <v>103</v>
      </c>
      <c r="B602" s="24" t="str">
        <f>VLOOKUP(Prod_Area_data[[#This Row],[or_product]],Ref_products[],2,FALSE)</f>
        <v>Lupins</v>
      </c>
      <c r="C602" s="24" t="str">
        <f>VLOOKUP(Prod_Area_data[[#This Row],[MS]],Ref_MS[],2,FALSE)</f>
        <v>EU-27</v>
      </c>
      <c r="D602" s="28" t="str">
        <f t="shared" ref="D602:F631" si="584">IF(D62=D272,D272,"Error")</f>
        <v>Lupins</v>
      </c>
      <c r="E602" s="28" t="str">
        <f t="shared" si="495"/>
        <v>EU-27</v>
      </c>
      <c r="F602" s="28" t="str">
        <f t="shared" si="504"/>
        <v>European Union (27 MS)</v>
      </c>
      <c r="G602" s="36">
        <f t="shared" si="511"/>
        <v>1.5383828629235801</v>
      </c>
      <c r="H602" s="36">
        <f t="shared" ref="H602:AB602" si="585">IFERROR(H272/H62,"")</f>
        <v>1.4387343385007434</v>
      </c>
      <c r="I602" s="36">
        <f t="shared" si="585"/>
        <v>1.5076273175310959</v>
      </c>
      <c r="J602" s="36">
        <f t="shared" si="585"/>
        <v>1.4788547412660888</v>
      </c>
      <c r="K602" s="36">
        <f t="shared" si="585"/>
        <v>1.343418547531501</v>
      </c>
      <c r="L602" s="36">
        <f t="shared" si="585"/>
        <v>1.3663515498474634</v>
      </c>
      <c r="M602" s="36">
        <f t="shared" si="585"/>
        <v>1.2291906027095603</v>
      </c>
      <c r="N602" s="36">
        <f t="shared" si="585"/>
        <v>1.2326081392720185</v>
      </c>
      <c r="O602" s="36">
        <f t="shared" si="585"/>
        <v>1.3029758380744796</v>
      </c>
      <c r="P602" s="36">
        <f t="shared" si="585"/>
        <v>1.4871578871799784</v>
      </c>
      <c r="Q602" s="36">
        <f t="shared" si="585"/>
        <v>1.5041538037571562</v>
      </c>
      <c r="R602" s="36">
        <f t="shared" si="585"/>
        <v>1.5178514504303473</v>
      </c>
      <c r="S602" s="36">
        <f t="shared" si="585"/>
        <v>1.4081676060831649</v>
      </c>
      <c r="T602" s="36">
        <f t="shared" si="585"/>
        <v>1.5412615603509605</v>
      </c>
      <c r="U602" s="36">
        <f t="shared" si="585"/>
        <v>1.5986209778520684</v>
      </c>
      <c r="V602" s="36">
        <f t="shared" si="585"/>
        <v>1.7662534783708577</v>
      </c>
      <c r="W602" s="36">
        <f t="shared" si="585"/>
        <v>1.4117532896013663</v>
      </c>
      <c r="X602" s="36">
        <f t="shared" si="585"/>
        <v>1.6523363443738148</v>
      </c>
      <c r="Y602" s="36">
        <f t="shared" si="585"/>
        <v>1.5949183303085301</v>
      </c>
      <c r="Z602" s="36">
        <f t="shared" si="585"/>
        <v>1.2374742165147383</v>
      </c>
      <c r="AA602" s="36">
        <f t="shared" si="585"/>
        <v>1.2345323741007195</v>
      </c>
      <c r="AB602" s="36">
        <f t="shared" si="585"/>
        <v>1.5129939008220632</v>
      </c>
      <c r="AC602" s="36">
        <f t="shared" ref="AC602:AD602" si="586">IFERROR(AC272/AC62,"")</f>
        <v>1.5717009729624014</v>
      </c>
      <c r="AD602" s="36">
        <f t="shared" si="586"/>
        <v>1.7389513396981828</v>
      </c>
      <c r="AE602" s="56">
        <f t="shared" ref="AE602:AF602" si="587">IFERROR(AE272/AE62,"")</f>
        <v>1.5304537149862765</v>
      </c>
      <c r="AF602" s="51">
        <f t="shared" si="587"/>
        <v>1.4976979184341963</v>
      </c>
    </row>
    <row r="603" spans="1:32" x14ac:dyDescent="0.25">
      <c r="A603" s="2" t="s">
        <v>103</v>
      </c>
      <c r="B603" s="24" t="str">
        <f>VLOOKUP(Prod_Area_data[[#This Row],[or_product]],Ref_products[],2,FALSE)</f>
        <v>Lupins</v>
      </c>
      <c r="C603" s="24" t="str">
        <f>VLOOKUP(Prod_Area_data[[#This Row],[MS]],Ref_MS[],2,FALSE)</f>
        <v>EU-28</v>
      </c>
      <c r="D603" s="28" t="str">
        <f t="shared" si="584"/>
        <v>Lupins</v>
      </c>
      <c r="E603" s="28" t="s">
        <v>34</v>
      </c>
      <c r="F603" s="28" t="str">
        <f t="shared" si="504"/>
        <v>European Union (28 States)</v>
      </c>
      <c r="G603" s="36"/>
      <c r="H603" s="36">
        <f t="shared" ref="H603:AB603" si="588">IFERROR(H273/H63,"")</f>
        <v>1.4387343385007434</v>
      </c>
      <c r="I603" s="36">
        <f t="shared" si="588"/>
        <v>1.5076273175310959</v>
      </c>
      <c r="J603" s="36">
        <f t="shared" si="588"/>
        <v>1.4788547412660888</v>
      </c>
      <c r="K603" s="36">
        <f t="shared" si="588"/>
        <v>1.4966151699681718</v>
      </c>
      <c r="L603" s="36">
        <f t="shared" si="588"/>
        <v>1.3663515498474634</v>
      </c>
      <c r="M603" s="36">
        <f t="shared" si="588"/>
        <v>1.2291906027095603</v>
      </c>
      <c r="N603" s="36">
        <f t="shared" si="588"/>
        <v>1.2326081392720185</v>
      </c>
      <c r="O603" s="36">
        <f t="shared" si="588"/>
        <v>1.3029758380744796</v>
      </c>
      <c r="P603" s="36">
        <f t="shared" si="588"/>
        <v>1.4871578871799784</v>
      </c>
      <c r="Q603" s="36">
        <f t="shared" si="588"/>
        <v>1.5041538037571562</v>
      </c>
      <c r="R603" s="36">
        <f t="shared" si="588"/>
        <v>1.5178514504303473</v>
      </c>
      <c r="S603" s="36">
        <f t="shared" si="588"/>
        <v>1.4081676060831649</v>
      </c>
      <c r="T603" s="36">
        <f t="shared" si="588"/>
        <v>1.5412615603509605</v>
      </c>
      <c r="U603" s="36">
        <f t="shared" si="588"/>
        <v>1.5986209778520684</v>
      </c>
      <c r="V603" s="36">
        <f t="shared" si="588"/>
        <v>1.7662534783708577</v>
      </c>
      <c r="W603" s="36">
        <f t="shared" si="588"/>
        <v>1.4117532896013663</v>
      </c>
      <c r="X603" s="36">
        <f t="shared" si="588"/>
        <v>1.6523363443738148</v>
      </c>
      <c r="Y603" s="36">
        <f t="shared" si="588"/>
        <v>1.5949183303085301</v>
      </c>
      <c r="Z603" s="36">
        <f t="shared" si="588"/>
        <v>1.2374742165147383</v>
      </c>
      <c r="AA603" s="36">
        <f t="shared" si="588"/>
        <v>1.2345323741007195</v>
      </c>
      <c r="AB603" s="36" t="str">
        <f t="shared" si="588"/>
        <v/>
      </c>
      <c r="AC603" s="36" t="str">
        <f t="shared" ref="AC603:AD603" si="589">IFERROR(AC273/AC63,"")</f>
        <v/>
      </c>
      <c r="AD603" s="36" t="str">
        <f t="shared" si="589"/>
        <v/>
      </c>
      <c r="AE603" s="56" t="str">
        <f t="shared" ref="AE603:AF603" si="590">IFERROR(AE273/AE63,"")</f>
        <v/>
      </c>
      <c r="AF603" s="51" t="str">
        <f t="shared" si="590"/>
        <v/>
      </c>
    </row>
    <row r="604" spans="1:32" x14ac:dyDescent="0.25">
      <c r="A604" s="2" t="s">
        <v>103</v>
      </c>
      <c r="B604" s="24" t="str">
        <f>VLOOKUP(Prod_Area_data[[#This Row],[or_product]],Ref_products[],2,FALSE)</f>
        <v>Lupins</v>
      </c>
      <c r="C604" s="24" t="str">
        <f>VLOOKUP(Prod_Area_data[[#This Row],[MS]],Ref_MS[],2,FALSE)</f>
        <v>Belgium</v>
      </c>
      <c r="D604" s="28" t="str">
        <f t="shared" si="584"/>
        <v>Lupins</v>
      </c>
      <c r="E604" s="28" t="str">
        <f t="shared" si="584"/>
        <v>BE</v>
      </c>
      <c r="F604" s="28" t="str">
        <f t="shared" si="584"/>
        <v>Belgium</v>
      </c>
      <c r="G604" s="36">
        <f t="shared" si="511"/>
        <v>0</v>
      </c>
      <c r="H604" s="36" t="str">
        <f t="shared" ref="H604:AB604" si="591">IFERROR(H274/H64,"")</f>
        <v/>
      </c>
      <c r="I604" s="36" t="str">
        <f t="shared" si="591"/>
        <v/>
      </c>
      <c r="J604" s="36" t="str">
        <f t="shared" si="591"/>
        <v/>
      </c>
      <c r="K604" s="36" t="str">
        <f t="shared" si="591"/>
        <v/>
      </c>
      <c r="L604" s="36" t="str">
        <f t="shared" si="591"/>
        <v/>
      </c>
      <c r="M604" s="36" t="str">
        <f t="shared" si="591"/>
        <v/>
      </c>
      <c r="N604" s="36" t="str">
        <f t="shared" si="591"/>
        <v/>
      </c>
      <c r="O604" s="36" t="str">
        <f t="shared" si="591"/>
        <v/>
      </c>
      <c r="P604" s="36" t="str">
        <f t="shared" si="591"/>
        <v/>
      </c>
      <c r="Q604" s="36" t="str">
        <f t="shared" si="591"/>
        <v/>
      </c>
      <c r="R604" s="36" t="str">
        <f t="shared" si="591"/>
        <v/>
      </c>
      <c r="S604" s="36" t="str">
        <f t="shared" si="591"/>
        <v/>
      </c>
      <c r="T604" s="36" t="str">
        <f t="shared" si="591"/>
        <v/>
      </c>
      <c r="U604" s="36" t="str">
        <f t="shared" si="591"/>
        <v/>
      </c>
      <c r="V604" s="36" t="str">
        <f t="shared" si="591"/>
        <v/>
      </c>
      <c r="W604" s="36" t="str">
        <f t="shared" si="591"/>
        <v/>
      </c>
      <c r="X604" s="36" t="str">
        <f t="shared" si="591"/>
        <v/>
      </c>
      <c r="Y604" s="36" t="str">
        <f t="shared" si="591"/>
        <v/>
      </c>
      <c r="Z604" s="36" t="str">
        <f t="shared" si="591"/>
        <v/>
      </c>
      <c r="AA604" s="36" t="str">
        <f t="shared" si="591"/>
        <v/>
      </c>
      <c r="AB604" s="36" t="str">
        <f t="shared" si="591"/>
        <v/>
      </c>
      <c r="AC604" s="36" t="str">
        <f t="shared" ref="AC604:AD604" si="592">IFERROR(AC274/AC64,"")</f>
        <v/>
      </c>
      <c r="AD604" s="36" t="str">
        <f t="shared" si="592"/>
        <v/>
      </c>
      <c r="AE604" s="56" t="str">
        <f t="shared" ref="AE604:AF604" si="593">IFERROR(AE274/AE64,"")</f>
        <v/>
      </c>
      <c r="AF604" s="51" t="str">
        <f t="shared" si="593"/>
        <v/>
      </c>
    </row>
    <row r="605" spans="1:32" x14ac:dyDescent="0.25">
      <c r="A605" s="2" t="s">
        <v>103</v>
      </c>
      <c r="B605" s="24" t="str">
        <f>VLOOKUP(Prod_Area_data[[#This Row],[or_product]],Ref_products[],2,FALSE)</f>
        <v>Lupins</v>
      </c>
      <c r="C605" s="24" t="str">
        <f>VLOOKUP(Prod_Area_data[[#This Row],[MS]],Ref_MS[],2,FALSE)</f>
        <v>Bulgaria</v>
      </c>
      <c r="D605" s="28" t="str">
        <f t="shared" si="584"/>
        <v>Lupins</v>
      </c>
      <c r="E605" s="28" t="str">
        <f t="shared" si="584"/>
        <v>BG</v>
      </c>
      <c r="F605" s="28" t="str">
        <f t="shared" si="584"/>
        <v>Bulgaria</v>
      </c>
      <c r="G605" s="36">
        <f t="shared" si="511"/>
        <v>0</v>
      </c>
      <c r="H605" s="36" t="str">
        <f t="shared" ref="H605:AB605" si="594">IFERROR(H275/H65,"")</f>
        <v/>
      </c>
      <c r="I605" s="36" t="str">
        <f t="shared" si="594"/>
        <v/>
      </c>
      <c r="J605" s="36" t="str">
        <f t="shared" si="594"/>
        <v/>
      </c>
      <c r="K605" s="36" t="str">
        <f t="shared" si="594"/>
        <v/>
      </c>
      <c r="L605" s="36" t="str">
        <f t="shared" si="594"/>
        <v/>
      </c>
      <c r="M605" s="36" t="str">
        <f t="shared" si="594"/>
        <v/>
      </c>
      <c r="N605" s="36">
        <f t="shared" si="594"/>
        <v>2.125</v>
      </c>
      <c r="O605" s="36" t="str">
        <f t="shared" si="594"/>
        <v/>
      </c>
      <c r="P605" s="36" t="str">
        <f t="shared" si="594"/>
        <v/>
      </c>
      <c r="Q605" s="36" t="str">
        <f t="shared" si="594"/>
        <v/>
      </c>
      <c r="R605" s="36">
        <f t="shared" si="594"/>
        <v>2</v>
      </c>
      <c r="S605" s="36" t="str">
        <f t="shared" si="594"/>
        <v/>
      </c>
      <c r="T605" s="36" t="str">
        <f t="shared" si="594"/>
        <v/>
      </c>
      <c r="U605" s="36" t="str">
        <f t="shared" si="594"/>
        <v/>
      </c>
      <c r="V605" s="36" t="str">
        <f t="shared" si="594"/>
        <v/>
      </c>
      <c r="W605" s="36">
        <f t="shared" si="594"/>
        <v>2.4</v>
      </c>
      <c r="X605" s="36" t="str">
        <f t="shared" si="594"/>
        <v/>
      </c>
      <c r="Y605" s="36">
        <f t="shared" si="594"/>
        <v>2.3333333333333335</v>
      </c>
      <c r="Z605" s="36">
        <f t="shared" si="594"/>
        <v>2.2307692307692304</v>
      </c>
      <c r="AA605" s="36" t="str">
        <f t="shared" si="594"/>
        <v/>
      </c>
      <c r="AB605" s="36" t="str">
        <f t="shared" si="594"/>
        <v/>
      </c>
      <c r="AC605" s="36" t="str">
        <f t="shared" ref="AC605:AD605" si="595">IFERROR(AC275/AC65,"")</f>
        <v/>
      </c>
      <c r="AD605" s="36" t="str">
        <f t="shared" si="595"/>
        <v/>
      </c>
      <c r="AE605" s="56" t="str">
        <f t="shared" ref="AE605:AF605" si="596">IFERROR(AE275/AE65,"")</f>
        <v/>
      </c>
      <c r="AF605" s="51" t="str">
        <f t="shared" si="596"/>
        <v/>
      </c>
    </row>
    <row r="606" spans="1:32" x14ac:dyDescent="0.25">
      <c r="A606" s="2" t="s">
        <v>103</v>
      </c>
      <c r="B606" s="24" t="str">
        <f>VLOOKUP(Prod_Area_data[[#This Row],[or_product]],Ref_products[],2,FALSE)</f>
        <v>Lupins</v>
      </c>
      <c r="C606" s="24" t="str">
        <f>VLOOKUP(Prod_Area_data[[#This Row],[MS]],Ref_MS[],2,FALSE)</f>
        <v>Czechia</v>
      </c>
      <c r="D606" s="28" t="str">
        <f t="shared" si="584"/>
        <v>Lupins</v>
      </c>
      <c r="E606" s="28" t="str">
        <f t="shared" si="584"/>
        <v>CZ</v>
      </c>
      <c r="F606" s="28" t="str">
        <f t="shared" si="584"/>
        <v>Czechia</v>
      </c>
      <c r="G606" s="36">
        <f t="shared" si="511"/>
        <v>1.308495516747302</v>
      </c>
      <c r="H606" s="36" t="str">
        <f t="shared" ref="H606:AB606" si="597">IFERROR(H276/H66,"")</f>
        <v/>
      </c>
      <c r="I606" s="36" t="str">
        <f t="shared" si="597"/>
        <v/>
      </c>
      <c r="J606" s="36" t="str">
        <f t="shared" si="597"/>
        <v/>
      </c>
      <c r="K606" s="36" t="str">
        <f t="shared" si="597"/>
        <v/>
      </c>
      <c r="L606" s="36" t="str">
        <f t="shared" si="597"/>
        <v/>
      </c>
      <c r="M606" s="36" t="str">
        <f t="shared" si="597"/>
        <v/>
      </c>
      <c r="N606" s="36" t="str">
        <f t="shared" si="597"/>
        <v/>
      </c>
      <c r="O606" s="36" t="str">
        <f t="shared" si="597"/>
        <v/>
      </c>
      <c r="P606" s="36" t="str">
        <f t="shared" si="597"/>
        <v/>
      </c>
      <c r="Q606" s="36">
        <f t="shared" si="597"/>
        <v>1.1243523316062176</v>
      </c>
      <c r="R606" s="36">
        <f t="shared" si="597"/>
        <v>1.2142857142857142</v>
      </c>
      <c r="S606" s="36">
        <f t="shared" si="597"/>
        <v>2.1483870967741936</v>
      </c>
      <c r="T606" s="36">
        <f t="shared" si="597"/>
        <v>1.7446808510638299</v>
      </c>
      <c r="U606" s="36">
        <f t="shared" si="597"/>
        <v>1.5693430656934304</v>
      </c>
      <c r="V606" s="36">
        <f t="shared" si="597"/>
        <v>1.7819905213270142</v>
      </c>
      <c r="W606" s="36">
        <f t="shared" si="597"/>
        <v>1.411764705882353</v>
      </c>
      <c r="X606" s="36">
        <f t="shared" si="597"/>
        <v>1.9696969696969695</v>
      </c>
      <c r="Y606" s="36">
        <f t="shared" si="597"/>
        <v>1.5198237885462555</v>
      </c>
      <c r="Z606" s="36">
        <f t="shared" si="597"/>
        <v>1.6174496644295302</v>
      </c>
      <c r="AA606" s="36">
        <f t="shared" si="597"/>
        <v>1.3555555555555554</v>
      </c>
      <c r="AB606" s="36">
        <f t="shared" si="597"/>
        <v>1.256544502617801</v>
      </c>
      <c r="AC606" s="36">
        <f t="shared" ref="AC606:AD606" si="598">IFERROR(AC276/AC66,"")</f>
        <v>1.2583732057416268</v>
      </c>
      <c r="AD606" s="36">
        <f t="shared" si="598"/>
        <v>1.3115577889447236</v>
      </c>
      <c r="AE606" s="56">
        <f t="shared" ref="AE606:AF606" si="599">IFERROR(AE276/AE66,"")</f>
        <v>1.45398773006135</v>
      </c>
      <c r="AF606" s="51">
        <f t="shared" si="599"/>
        <v>1.2182802990673025</v>
      </c>
    </row>
    <row r="607" spans="1:32" x14ac:dyDescent="0.25">
      <c r="A607" s="2" t="s">
        <v>103</v>
      </c>
      <c r="B607" s="24" t="str">
        <f>VLOOKUP(Prod_Area_data[[#This Row],[or_product]],Ref_products[],2,FALSE)</f>
        <v>Lupins</v>
      </c>
      <c r="C607" s="24" t="str">
        <f>VLOOKUP(Prod_Area_data[[#This Row],[MS]],Ref_MS[],2,FALSE)</f>
        <v>Denmark</v>
      </c>
      <c r="D607" s="28" t="str">
        <f t="shared" si="584"/>
        <v>Lupins</v>
      </c>
      <c r="E607" s="28" t="str">
        <f t="shared" si="584"/>
        <v>DK</v>
      </c>
      <c r="F607" s="28" t="str">
        <f t="shared" si="584"/>
        <v>Denmark</v>
      </c>
      <c r="G607" s="36">
        <f t="shared" si="511"/>
        <v>0</v>
      </c>
      <c r="H607" s="36" t="str">
        <f t="shared" ref="H607:AB607" si="600">IFERROR(H277/H67,"")</f>
        <v/>
      </c>
      <c r="I607" s="36" t="str">
        <f t="shared" si="600"/>
        <v/>
      </c>
      <c r="J607" s="36" t="str">
        <f t="shared" si="600"/>
        <v/>
      </c>
      <c r="K607" s="36" t="str">
        <f t="shared" si="600"/>
        <v/>
      </c>
      <c r="L607" s="36" t="str">
        <f t="shared" si="600"/>
        <v/>
      </c>
      <c r="M607" s="36" t="str">
        <f t="shared" si="600"/>
        <v/>
      </c>
      <c r="N607" s="36" t="str">
        <f t="shared" si="600"/>
        <v/>
      </c>
      <c r="O607" s="36" t="str">
        <f t="shared" si="600"/>
        <v/>
      </c>
      <c r="P607" s="36" t="str">
        <f t="shared" si="600"/>
        <v/>
      </c>
      <c r="Q607" s="36" t="str">
        <f t="shared" si="600"/>
        <v/>
      </c>
      <c r="R607" s="36">
        <f t="shared" si="600"/>
        <v>3.2857142857142856</v>
      </c>
      <c r="S607" s="36">
        <f t="shared" si="600"/>
        <v>3.6</v>
      </c>
      <c r="T607" s="36">
        <f t="shared" si="600"/>
        <v>3.8</v>
      </c>
      <c r="U607" s="36" t="str">
        <f t="shared" si="600"/>
        <v/>
      </c>
      <c r="V607" s="36" t="str">
        <f t="shared" si="600"/>
        <v/>
      </c>
      <c r="W607" s="36" t="str">
        <f t="shared" si="600"/>
        <v/>
      </c>
      <c r="X607" s="36" t="str">
        <f t="shared" si="600"/>
        <v/>
      </c>
      <c r="Y607" s="36" t="str">
        <f t="shared" si="600"/>
        <v/>
      </c>
      <c r="Z607" s="36" t="str">
        <f t="shared" si="600"/>
        <v/>
      </c>
      <c r="AA607" s="36" t="str">
        <f t="shared" si="600"/>
        <v/>
      </c>
      <c r="AB607" s="36" t="str">
        <f t="shared" si="600"/>
        <v/>
      </c>
      <c r="AC607" s="36" t="str">
        <f t="shared" ref="AC607:AD607" si="601">IFERROR(AC277/AC67,"")</f>
        <v/>
      </c>
      <c r="AD607" s="36" t="str">
        <f t="shared" si="601"/>
        <v/>
      </c>
      <c r="AE607" s="56" t="str">
        <f t="shared" ref="AE607:AF607" si="602">IFERROR(AE277/AE67,"")</f>
        <v/>
      </c>
      <c r="AF607" s="51" t="str">
        <f t="shared" si="602"/>
        <v/>
      </c>
    </row>
    <row r="608" spans="1:32" x14ac:dyDescent="0.25">
      <c r="A608" s="2" t="s">
        <v>103</v>
      </c>
      <c r="B608" s="24" t="str">
        <f>VLOOKUP(Prod_Area_data[[#This Row],[or_product]],Ref_products[],2,FALSE)</f>
        <v>Lupins</v>
      </c>
      <c r="C608" s="24" t="str">
        <f>VLOOKUP(Prod_Area_data[[#This Row],[MS]],Ref_MS[],2,FALSE)</f>
        <v>Germany</v>
      </c>
      <c r="D608" s="28" t="str">
        <f t="shared" si="584"/>
        <v>Lupins</v>
      </c>
      <c r="E608" s="28" t="str">
        <f t="shared" si="584"/>
        <v>DE</v>
      </c>
      <c r="F608" s="28" t="str">
        <f t="shared" si="584"/>
        <v>Germany</v>
      </c>
      <c r="G608" s="36">
        <f t="shared" si="511"/>
        <v>1.6395731103690432</v>
      </c>
      <c r="H608" s="36" t="str">
        <f t="shared" ref="H608:AB608" si="603">IFERROR(H278/H68,"")</f>
        <v/>
      </c>
      <c r="I608" s="36" t="str">
        <f t="shared" si="603"/>
        <v/>
      </c>
      <c r="J608" s="36" t="str">
        <f t="shared" si="603"/>
        <v/>
      </c>
      <c r="K608" s="36">
        <f t="shared" si="603"/>
        <v>1.3453815261044177</v>
      </c>
      <c r="L608" s="36">
        <f t="shared" si="603"/>
        <v>1.3142857142857145</v>
      </c>
      <c r="M608" s="36">
        <f t="shared" si="603"/>
        <v>1.1327014218009479</v>
      </c>
      <c r="N608" s="36">
        <f t="shared" si="603"/>
        <v>1.45398773006135</v>
      </c>
      <c r="O608" s="36">
        <f t="shared" si="603"/>
        <v>1.3739837398373982</v>
      </c>
      <c r="P608" s="36">
        <f t="shared" si="603"/>
        <v>2.0174118760794846</v>
      </c>
      <c r="Q608" s="36">
        <f t="shared" si="603"/>
        <v>1.6805255217500625</v>
      </c>
      <c r="R608" s="36">
        <f t="shared" si="603"/>
        <v>1.2736359850062473</v>
      </c>
      <c r="S608" s="36">
        <f t="shared" si="603"/>
        <v>1.2837209302325583</v>
      </c>
      <c r="T608" s="36">
        <f t="shared" si="603"/>
        <v>1.7597765363128492</v>
      </c>
      <c r="U608" s="36">
        <f t="shared" si="603"/>
        <v>1.7873563218390807</v>
      </c>
      <c r="V608" s="36">
        <f t="shared" si="603"/>
        <v>1.9065420560747663</v>
      </c>
      <c r="W608" s="36">
        <f t="shared" si="603"/>
        <v>1.2939189189189189</v>
      </c>
      <c r="X608" s="36">
        <f t="shared" si="603"/>
        <v>1.7482517482517481</v>
      </c>
      <c r="Y608" s="36">
        <f t="shared" si="603"/>
        <v>1.8206896551724137</v>
      </c>
      <c r="Z608" s="36">
        <f t="shared" si="603"/>
        <v>0.95299145299145305</v>
      </c>
      <c r="AA608" s="36">
        <f t="shared" si="603"/>
        <v>1.2190476190476192</v>
      </c>
      <c r="AB608" s="36">
        <f t="shared" si="603"/>
        <v>1.5291479820627802</v>
      </c>
      <c r="AC608" s="36">
        <f t="shared" ref="AC608:AD608" si="604">IFERROR(AC278/AC68,"")</f>
        <v>1.8413793103448275</v>
      </c>
      <c r="AD608" s="36">
        <f t="shared" si="604"/>
        <v>1.6719242902208202</v>
      </c>
      <c r="AE608" s="56">
        <f t="shared" ref="AE608:AF608" si="605">IFERROR(AE278/AE68,"")</f>
        <v>1.7176470588235293</v>
      </c>
      <c r="AF608" s="51">
        <f t="shared" si="605"/>
        <v>1.5969223952257146</v>
      </c>
    </row>
    <row r="609" spans="1:32" x14ac:dyDescent="0.25">
      <c r="A609" s="2" t="s">
        <v>103</v>
      </c>
      <c r="B609" s="24" t="str">
        <f>VLOOKUP(Prod_Area_data[[#This Row],[or_product]],Ref_products[],2,FALSE)</f>
        <v>Lupins</v>
      </c>
      <c r="C609" s="24" t="str">
        <f>VLOOKUP(Prod_Area_data[[#This Row],[MS]],Ref_MS[],2,FALSE)</f>
        <v>Estonia</v>
      </c>
      <c r="D609" s="28" t="str">
        <f t="shared" si="584"/>
        <v>Lupins</v>
      </c>
      <c r="E609" s="28" t="str">
        <f t="shared" si="584"/>
        <v>EE</v>
      </c>
      <c r="F609" s="28" t="str">
        <f t="shared" si="584"/>
        <v>Estonia</v>
      </c>
      <c r="G609" s="36">
        <f t="shared" si="511"/>
        <v>0</v>
      </c>
      <c r="H609" s="36" t="str">
        <f t="shared" ref="H609:AB609" si="606">IFERROR(H279/H69,"")</f>
        <v/>
      </c>
      <c r="I609" s="36" t="str">
        <f t="shared" si="606"/>
        <v/>
      </c>
      <c r="J609" s="36" t="str">
        <f t="shared" si="606"/>
        <v/>
      </c>
      <c r="K609" s="36" t="str">
        <f t="shared" si="606"/>
        <v/>
      </c>
      <c r="L609" s="36" t="str">
        <f t="shared" si="606"/>
        <v/>
      </c>
      <c r="M609" s="36" t="str">
        <f t="shared" si="606"/>
        <v/>
      </c>
      <c r="N609" s="36" t="str">
        <f t="shared" si="606"/>
        <v/>
      </c>
      <c r="O609" s="36" t="str">
        <f t="shared" si="606"/>
        <v/>
      </c>
      <c r="P609" s="36" t="str">
        <f t="shared" si="606"/>
        <v/>
      </c>
      <c r="Q609" s="36" t="str">
        <f t="shared" si="606"/>
        <v/>
      </c>
      <c r="R609" s="36" t="str">
        <f t="shared" si="606"/>
        <v/>
      </c>
      <c r="S609" s="36" t="str">
        <f t="shared" si="606"/>
        <v/>
      </c>
      <c r="T609" s="36" t="str">
        <f t="shared" si="606"/>
        <v/>
      </c>
      <c r="U609" s="36" t="str">
        <f t="shared" si="606"/>
        <v/>
      </c>
      <c r="V609" s="36" t="str">
        <f t="shared" si="606"/>
        <v/>
      </c>
      <c r="W609" s="36" t="str">
        <f t="shared" si="606"/>
        <v/>
      </c>
      <c r="X609" s="36" t="str">
        <f t="shared" si="606"/>
        <v/>
      </c>
      <c r="Y609" s="36" t="str">
        <f t="shared" si="606"/>
        <v/>
      </c>
      <c r="Z609" s="36" t="str">
        <f t="shared" si="606"/>
        <v/>
      </c>
      <c r="AA609" s="36" t="str">
        <f t="shared" si="606"/>
        <v/>
      </c>
      <c r="AB609" s="36" t="str">
        <f t="shared" si="606"/>
        <v/>
      </c>
      <c r="AC609" s="36" t="str">
        <f t="shared" ref="AC609:AD609" si="607">IFERROR(AC279/AC69,"")</f>
        <v/>
      </c>
      <c r="AD609" s="36" t="str">
        <f t="shared" si="607"/>
        <v/>
      </c>
      <c r="AE609" s="56" t="str">
        <f t="shared" ref="AE609:AF609" si="608">IFERROR(AE279/AE69,"")</f>
        <v/>
      </c>
      <c r="AF609" s="51" t="str">
        <f t="shared" si="608"/>
        <v/>
      </c>
    </row>
    <row r="610" spans="1:32" x14ac:dyDescent="0.25">
      <c r="A610" s="2" t="s">
        <v>103</v>
      </c>
      <c r="B610" s="24" t="str">
        <f>VLOOKUP(Prod_Area_data[[#This Row],[or_product]],Ref_products[],2,FALSE)</f>
        <v>Lupins</v>
      </c>
      <c r="C610" s="24" t="str">
        <f>VLOOKUP(Prod_Area_data[[#This Row],[MS]],Ref_MS[],2,FALSE)</f>
        <v>Ireland</v>
      </c>
      <c r="D610" s="28" t="str">
        <f t="shared" si="584"/>
        <v>Lupins</v>
      </c>
      <c r="E610" s="28" t="str">
        <f t="shared" si="584"/>
        <v>IE</v>
      </c>
      <c r="F610" s="28" t="str">
        <f t="shared" si="584"/>
        <v>Ireland</v>
      </c>
      <c r="G610" s="36">
        <f t="shared" si="511"/>
        <v>0</v>
      </c>
      <c r="H610" s="36" t="str">
        <f t="shared" ref="H610:AB610" si="609">IFERROR(H280/H70,"")</f>
        <v/>
      </c>
      <c r="I610" s="36" t="str">
        <f t="shared" si="609"/>
        <v/>
      </c>
      <c r="J610" s="36" t="str">
        <f t="shared" si="609"/>
        <v/>
      </c>
      <c r="K610" s="36" t="str">
        <f t="shared" si="609"/>
        <v/>
      </c>
      <c r="L610" s="36" t="str">
        <f t="shared" si="609"/>
        <v/>
      </c>
      <c r="M610" s="36" t="str">
        <f t="shared" si="609"/>
        <v/>
      </c>
      <c r="N610" s="36" t="str">
        <f t="shared" si="609"/>
        <v/>
      </c>
      <c r="O610" s="36" t="str">
        <f t="shared" si="609"/>
        <v/>
      </c>
      <c r="P610" s="36" t="str">
        <f t="shared" si="609"/>
        <v/>
      </c>
      <c r="Q610" s="36" t="str">
        <f t="shared" si="609"/>
        <v/>
      </c>
      <c r="R610" s="36" t="str">
        <f t="shared" si="609"/>
        <v/>
      </c>
      <c r="S610" s="36" t="str">
        <f t="shared" si="609"/>
        <v/>
      </c>
      <c r="T610" s="36" t="str">
        <f t="shared" si="609"/>
        <v/>
      </c>
      <c r="U610" s="36" t="str">
        <f t="shared" si="609"/>
        <v/>
      </c>
      <c r="V610" s="36" t="str">
        <f t="shared" si="609"/>
        <v/>
      </c>
      <c r="W610" s="36" t="str">
        <f t="shared" si="609"/>
        <v/>
      </c>
      <c r="X610" s="36" t="str">
        <f t="shared" si="609"/>
        <v/>
      </c>
      <c r="Y610" s="36" t="str">
        <f t="shared" si="609"/>
        <v/>
      </c>
      <c r="Z610" s="36" t="str">
        <f t="shared" si="609"/>
        <v/>
      </c>
      <c r="AA610" s="36" t="str">
        <f t="shared" si="609"/>
        <v/>
      </c>
      <c r="AB610" s="36" t="str">
        <f t="shared" si="609"/>
        <v/>
      </c>
      <c r="AC610" s="36" t="str">
        <f t="shared" ref="AC610:AD610" si="610">IFERROR(AC280/AC70,"")</f>
        <v/>
      </c>
      <c r="AD610" s="36" t="str">
        <f t="shared" si="610"/>
        <v/>
      </c>
      <c r="AE610" s="56" t="str">
        <f t="shared" ref="AE610:AF610" si="611">IFERROR(AE280/AE70,"")</f>
        <v/>
      </c>
      <c r="AF610" s="51" t="str">
        <f t="shared" si="611"/>
        <v/>
      </c>
    </row>
    <row r="611" spans="1:32" x14ac:dyDescent="0.25">
      <c r="A611" s="2" t="s">
        <v>103</v>
      </c>
      <c r="B611" s="24" t="str">
        <f>VLOOKUP(Prod_Area_data[[#This Row],[or_product]],Ref_products[],2,FALSE)</f>
        <v>Lupins</v>
      </c>
      <c r="C611" s="24" t="str">
        <f>VLOOKUP(Prod_Area_data[[#This Row],[MS]],Ref_MS[],2,FALSE)</f>
        <v>Greece</v>
      </c>
      <c r="D611" s="28" t="str">
        <f t="shared" si="584"/>
        <v>Lupins</v>
      </c>
      <c r="E611" s="28" t="str">
        <f t="shared" si="584"/>
        <v>EL</v>
      </c>
      <c r="F611" s="28" t="str">
        <f t="shared" si="584"/>
        <v>Greece</v>
      </c>
      <c r="G611" s="36">
        <f t="shared" si="511"/>
        <v>1.3600408777084063</v>
      </c>
      <c r="H611" s="36">
        <f t="shared" ref="H611:AB611" si="612">IFERROR(H281/H71,"")</f>
        <v>1.9620253164556962</v>
      </c>
      <c r="I611" s="36">
        <f t="shared" si="612"/>
        <v>1.6923076923076923</v>
      </c>
      <c r="J611" s="36">
        <f t="shared" si="612"/>
        <v>1.4285714285714286</v>
      </c>
      <c r="K611" s="36">
        <f t="shared" si="612"/>
        <v>1.9</v>
      </c>
      <c r="L611" s="36">
        <f t="shared" si="612"/>
        <v>2.1052631578947367</v>
      </c>
      <c r="M611" s="36">
        <f t="shared" si="612"/>
        <v>2.1276595744680851</v>
      </c>
      <c r="N611" s="36">
        <f t="shared" si="612"/>
        <v>1.8390804597701151</v>
      </c>
      <c r="O611" s="36">
        <f t="shared" si="612"/>
        <v>2.1818181818181817</v>
      </c>
      <c r="P611" s="36">
        <f t="shared" si="612"/>
        <v>1.6891891891891893</v>
      </c>
      <c r="Q611" s="36">
        <f t="shared" si="612"/>
        <v>2.9864864864864864</v>
      </c>
      <c r="R611" s="36">
        <f t="shared" si="612"/>
        <v>2.6931818181818183</v>
      </c>
      <c r="S611" s="36">
        <f t="shared" si="612"/>
        <v>2.3421052631578947</v>
      </c>
      <c r="T611" s="36">
        <f t="shared" si="612"/>
        <v>1.9647058823529411</v>
      </c>
      <c r="U611" s="36">
        <f t="shared" si="612"/>
        <v>1.6762589928057556</v>
      </c>
      <c r="V611" s="36">
        <f t="shared" si="612"/>
        <v>2.3636363636363638</v>
      </c>
      <c r="W611" s="36">
        <f t="shared" si="612"/>
        <v>1.5802469135802468</v>
      </c>
      <c r="X611" s="36">
        <f t="shared" si="612"/>
        <v>1.6607142857142856</v>
      </c>
      <c r="Y611" s="36">
        <f t="shared" si="612"/>
        <v>0.88442211055276387</v>
      </c>
      <c r="Z611" s="36">
        <f t="shared" si="612"/>
        <v>1.0463386727688786</v>
      </c>
      <c r="AA611" s="36">
        <f t="shared" si="612"/>
        <v>1.4698952879581153</v>
      </c>
      <c r="AB611" s="36">
        <f t="shared" si="612"/>
        <v>1.5917910447761192</v>
      </c>
      <c r="AC611" s="36">
        <f t="shared" ref="AC611:AD611" si="613">IFERROR(AC281/AC71,"")</f>
        <v>1.3442340791738383</v>
      </c>
      <c r="AD611" s="36">
        <f t="shared" si="613"/>
        <v>1.2659932659932658</v>
      </c>
      <c r="AE611" s="56">
        <f t="shared" ref="AE611:AF611" si="614">IFERROR(AE281/AE71,"")</f>
        <v>1.1352253756260433</v>
      </c>
      <c r="AF611" s="51">
        <f t="shared" si="614"/>
        <v>1.0245093386431563</v>
      </c>
    </row>
    <row r="612" spans="1:32" x14ac:dyDescent="0.25">
      <c r="A612" s="2" t="s">
        <v>103</v>
      </c>
      <c r="B612" s="24" t="str">
        <f>VLOOKUP(Prod_Area_data[[#This Row],[or_product]],Ref_products[],2,FALSE)</f>
        <v>Lupins</v>
      </c>
      <c r="C612" s="24" t="str">
        <f>VLOOKUP(Prod_Area_data[[#This Row],[MS]],Ref_MS[],2,FALSE)</f>
        <v>Spain</v>
      </c>
      <c r="D612" s="28" t="str">
        <f t="shared" si="584"/>
        <v>Lupins</v>
      </c>
      <c r="E612" s="28" t="str">
        <f t="shared" si="584"/>
        <v>ES</v>
      </c>
      <c r="F612" s="28" t="str">
        <f t="shared" si="584"/>
        <v>Spain</v>
      </c>
      <c r="G612" s="36">
        <f t="shared" si="511"/>
        <v>0.81595517434026732</v>
      </c>
      <c r="H612" s="36">
        <f t="shared" ref="H612:AB612" si="615">IFERROR(H282/H72,"")</f>
        <v>0.81168831168831168</v>
      </c>
      <c r="I612" s="36">
        <f t="shared" si="615"/>
        <v>0.63709677419354838</v>
      </c>
      <c r="J612" s="36">
        <f t="shared" si="615"/>
        <v>0.67428571428571438</v>
      </c>
      <c r="K612" s="36">
        <f t="shared" si="615"/>
        <v>0.68840579710144922</v>
      </c>
      <c r="L612" s="36">
        <f t="shared" si="615"/>
        <v>0.65384615384615385</v>
      </c>
      <c r="M612" s="36">
        <f t="shared" si="615"/>
        <v>0.4532374100719424</v>
      </c>
      <c r="N612" s="36">
        <f t="shared" si="615"/>
        <v>0.731958762886598</v>
      </c>
      <c r="O612" s="36">
        <f t="shared" si="615"/>
        <v>0.74666666666666659</v>
      </c>
      <c r="P612" s="36">
        <f t="shared" si="615"/>
        <v>0.76470588235294124</v>
      </c>
      <c r="Q612" s="36">
        <f t="shared" si="615"/>
        <v>0.66176470588235292</v>
      </c>
      <c r="R612" s="36">
        <f t="shared" si="615"/>
        <v>0.60790774299835248</v>
      </c>
      <c r="S612" s="36">
        <f t="shared" si="615"/>
        <v>0.66795865633074936</v>
      </c>
      <c r="T612" s="36">
        <f t="shared" si="615"/>
        <v>0.42192192192192191</v>
      </c>
      <c r="U612" s="36">
        <f t="shared" si="615"/>
        <v>0.68767123287671228</v>
      </c>
      <c r="V612" s="36">
        <f t="shared" si="615"/>
        <v>0.62978723404255321</v>
      </c>
      <c r="W612" s="36">
        <f t="shared" si="615"/>
        <v>0.73453608247422686</v>
      </c>
      <c r="X612" s="36">
        <f t="shared" si="615"/>
        <v>0.94134078212290506</v>
      </c>
      <c r="Y612" s="36">
        <f t="shared" si="615"/>
        <v>0.86703601108033246</v>
      </c>
      <c r="Z612" s="36">
        <f t="shared" si="615"/>
        <v>0.93624161073825507</v>
      </c>
      <c r="AA612" s="36">
        <f t="shared" si="615"/>
        <v>0.6734693877551019</v>
      </c>
      <c r="AB612" s="36">
        <f t="shared" si="615"/>
        <v>0.99581589958158989</v>
      </c>
      <c r="AC612" s="36">
        <f t="shared" ref="AC612:AD612" si="616">IFERROR(AC282/AC72,"")</f>
        <v>0.98550724637681175</v>
      </c>
      <c r="AD612" s="36">
        <f t="shared" si="616"/>
        <v>0.78888888888888875</v>
      </c>
      <c r="AE612" s="56">
        <f t="shared" ref="AE612:AF612" si="617">IFERROR(AE282/AE72,"")</f>
        <v>0.62662337662337664</v>
      </c>
      <c r="AF612" s="51">
        <f t="shared" si="617"/>
        <v>0.84113780836574392</v>
      </c>
    </row>
    <row r="613" spans="1:32" x14ac:dyDescent="0.25">
      <c r="A613" s="2" t="s">
        <v>103</v>
      </c>
      <c r="B613" s="24" t="str">
        <f>VLOOKUP(Prod_Area_data[[#This Row],[or_product]],Ref_products[],2,FALSE)</f>
        <v>Lupins</v>
      </c>
      <c r="C613" s="24" t="str">
        <f>VLOOKUP(Prod_Area_data[[#This Row],[MS]],Ref_MS[],2,FALSE)</f>
        <v>France</v>
      </c>
      <c r="D613" s="28" t="str">
        <f t="shared" si="584"/>
        <v>Lupins</v>
      </c>
      <c r="E613" s="28" t="str">
        <f t="shared" si="584"/>
        <v>FR</v>
      </c>
      <c r="F613" s="28" t="str">
        <f t="shared" si="584"/>
        <v>France</v>
      </c>
      <c r="G613" s="36">
        <f t="shared" si="511"/>
        <v>2.2223498582301313</v>
      </c>
      <c r="H613" s="36">
        <f t="shared" ref="H613:AB613" si="618">IFERROR(H283/H73,"")</f>
        <v>3.0270270270270272</v>
      </c>
      <c r="I613" s="36">
        <f t="shared" si="618"/>
        <v>2.7380952380952381</v>
      </c>
      <c r="J613" s="36">
        <f t="shared" si="618"/>
        <v>2.6240601503759398</v>
      </c>
      <c r="K613" s="36">
        <f t="shared" si="618"/>
        <v>2.1621621621621623</v>
      </c>
      <c r="L613" s="36">
        <f t="shared" si="618"/>
        <v>2.4719101123595504</v>
      </c>
      <c r="M613" s="36">
        <f t="shared" si="618"/>
        <v>2.4444444444444446</v>
      </c>
      <c r="N613" s="36">
        <f t="shared" si="618"/>
        <v>2.5151515151515156</v>
      </c>
      <c r="O613" s="36">
        <f t="shared" si="618"/>
        <v>2.354166666666667</v>
      </c>
      <c r="P613" s="36">
        <f t="shared" si="618"/>
        <v>2.5185185185185182</v>
      </c>
      <c r="Q613" s="36">
        <f t="shared" si="618"/>
        <v>2.5624999999999996</v>
      </c>
      <c r="R613" s="36">
        <f t="shared" si="618"/>
        <v>2.4832535885167468</v>
      </c>
      <c r="S613" s="36">
        <f t="shared" si="618"/>
        <v>2.0974212034383952</v>
      </c>
      <c r="T613" s="36">
        <f t="shared" si="618"/>
        <v>2.4313725490196081</v>
      </c>
      <c r="U613" s="36">
        <f t="shared" si="618"/>
        <v>2.4820846905537461</v>
      </c>
      <c r="V613" s="36">
        <f t="shared" si="618"/>
        <v>2.8555133079847907</v>
      </c>
      <c r="W613" s="36">
        <f t="shared" si="618"/>
        <v>2.497841726618705</v>
      </c>
      <c r="X613" s="36">
        <f t="shared" si="618"/>
        <v>2.1733505821474774</v>
      </c>
      <c r="Y613" s="36">
        <f t="shared" si="618"/>
        <v>2.3327137546468402</v>
      </c>
      <c r="Z613" s="36">
        <f t="shared" si="618"/>
        <v>2.3835616438356166</v>
      </c>
      <c r="AA613" s="36">
        <f t="shared" si="618"/>
        <v>2.4432989690721651</v>
      </c>
      <c r="AB613" s="36">
        <f t="shared" si="618"/>
        <v>2.1973018549747048</v>
      </c>
      <c r="AC613" s="36">
        <f t="shared" ref="AC613:AD613" si="619">IFERROR(AC283/AC73,"")</f>
        <v>2.2615844544095665</v>
      </c>
      <c r="AD613" s="36">
        <f t="shared" si="619"/>
        <v>2.0831758034026464</v>
      </c>
      <c r="AE613" s="56">
        <f t="shared" ref="AE613:AF613" si="620">IFERROR(AE283/AE73,"")</f>
        <v>2.2081632653061223</v>
      </c>
      <c r="AF613" s="51">
        <f t="shared" si="620"/>
        <v>2.0558458409368683</v>
      </c>
    </row>
    <row r="614" spans="1:32" x14ac:dyDescent="0.25">
      <c r="A614" s="2" t="s">
        <v>103</v>
      </c>
      <c r="B614" s="24" t="str">
        <f>VLOOKUP(Prod_Area_data[[#This Row],[or_product]],Ref_products[],2,FALSE)</f>
        <v>Lupins</v>
      </c>
      <c r="C614" s="24" t="str">
        <f>VLOOKUP(Prod_Area_data[[#This Row],[MS]],Ref_MS[],2,FALSE)</f>
        <v>Croatia</v>
      </c>
      <c r="D614" s="28" t="str">
        <f t="shared" si="584"/>
        <v>Lupins</v>
      </c>
      <c r="E614" s="28" t="str">
        <f t="shared" si="584"/>
        <v>HR</v>
      </c>
      <c r="F614" s="28" t="str">
        <f t="shared" si="584"/>
        <v>Croatia</v>
      </c>
      <c r="G614" s="36">
        <f t="shared" si="511"/>
        <v>0</v>
      </c>
      <c r="H614" s="36" t="str">
        <f t="shared" ref="H614:AB614" si="621">IFERROR(H284/H74,"")</f>
        <v/>
      </c>
      <c r="I614" s="36" t="str">
        <f t="shared" si="621"/>
        <v/>
      </c>
      <c r="J614" s="36" t="str">
        <f t="shared" si="621"/>
        <v/>
      </c>
      <c r="K614" s="36" t="str">
        <f t="shared" si="621"/>
        <v/>
      </c>
      <c r="L614" s="36" t="str">
        <f t="shared" si="621"/>
        <v/>
      </c>
      <c r="M614" s="36" t="str">
        <f t="shared" si="621"/>
        <v/>
      </c>
      <c r="N614" s="36" t="str">
        <f t="shared" si="621"/>
        <v/>
      </c>
      <c r="O614" s="36" t="str">
        <f t="shared" si="621"/>
        <v/>
      </c>
      <c r="P614" s="36" t="str">
        <f t="shared" si="621"/>
        <v/>
      </c>
      <c r="Q614" s="36" t="str">
        <f t="shared" si="621"/>
        <v/>
      </c>
      <c r="R614" s="36" t="str">
        <f t="shared" si="621"/>
        <v/>
      </c>
      <c r="S614" s="36" t="str">
        <f t="shared" si="621"/>
        <v/>
      </c>
      <c r="T614" s="36" t="str">
        <f t="shared" si="621"/>
        <v/>
      </c>
      <c r="U614" s="36" t="str">
        <f t="shared" si="621"/>
        <v/>
      </c>
      <c r="V614" s="36" t="str">
        <f t="shared" si="621"/>
        <v/>
      </c>
      <c r="W614" s="36" t="str">
        <f t="shared" si="621"/>
        <v/>
      </c>
      <c r="X614" s="36" t="str">
        <f t="shared" si="621"/>
        <v/>
      </c>
      <c r="Y614" s="36" t="str">
        <f t="shared" si="621"/>
        <v/>
      </c>
      <c r="Z614" s="36" t="str">
        <f t="shared" si="621"/>
        <v/>
      </c>
      <c r="AA614" s="36" t="str">
        <f t="shared" si="621"/>
        <v/>
      </c>
      <c r="AB614" s="36" t="str">
        <f t="shared" si="621"/>
        <v/>
      </c>
      <c r="AC614" s="36" t="str">
        <f t="shared" ref="AC614:AD614" si="622">IFERROR(AC284/AC74,"")</f>
        <v/>
      </c>
      <c r="AD614" s="36" t="str">
        <f t="shared" si="622"/>
        <v/>
      </c>
      <c r="AE614" s="56" t="str">
        <f t="shared" ref="AE614:AF614" si="623">IFERROR(AE284/AE74,"")</f>
        <v/>
      </c>
      <c r="AF614" s="51" t="str">
        <f t="shared" si="623"/>
        <v/>
      </c>
    </row>
    <row r="615" spans="1:32" x14ac:dyDescent="0.25">
      <c r="A615" s="2" t="s">
        <v>103</v>
      </c>
      <c r="B615" s="24" t="str">
        <f>VLOOKUP(Prod_Area_data[[#This Row],[or_product]],Ref_products[],2,FALSE)</f>
        <v>Lupins</v>
      </c>
      <c r="C615" s="24" t="str">
        <f>VLOOKUP(Prod_Area_data[[#This Row],[MS]],Ref_MS[],2,FALSE)</f>
        <v>Italy</v>
      </c>
      <c r="D615" s="28" t="str">
        <f t="shared" si="584"/>
        <v>Lupins</v>
      </c>
      <c r="E615" s="28" t="str">
        <f t="shared" si="584"/>
        <v>IT</v>
      </c>
      <c r="F615" s="28" t="str">
        <f t="shared" si="584"/>
        <v>Italy</v>
      </c>
      <c r="G615" s="36">
        <f t="shared" si="511"/>
        <v>1.5260446695769161</v>
      </c>
      <c r="H615" s="36" t="str">
        <f t="shared" ref="H615:AB615" si="624">IFERROR(H285/H75,"")</f>
        <v/>
      </c>
      <c r="I615" s="36" t="str">
        <f t="shared" si="624"/>
        <v/>
      </c>
      <c r="J615" s="36" t="str">
        <f t="shared" si="624"/>
        <v/>
      </c>
      <c r="K615" s="36" t="str">
        <f t="shared" si="624"/>
        <v/>
      </c>
      <c r="L615" s="36" t="str">
        <f t="shared" si="624"/>
        <v/>
      </c>
      <c r="M615" s="36" t="str">
        <f t="shared" si="624"/>
        <v/>
      </c>
      <c r="N615" s="36" t="str">
        <f t="shared" si="624"/>
        <v/>
      </c>
      <c r="O615" s="36" t="str">
        <f t="shared" si="624"/>
        <v/>
      </c>
      <c r="P615" s="36" t="str">
        <f t="shared" si="624"/>
        <v/>
      </c>
      <c r="Q615" s="36" t="str">
        <f t="shared" si="624"/>
        <v/>
      </c>
      <c r="R615" s="36" t="str">
        <f t="shared" si="624"/>
        <v/>
      </c>
      <c r="S615" s="36" t="str">
        <f t="shared" si="624"/>
        <v/>
      </c>
      <c r="T615" s="36" t="str">
        <f t="shared" si="624"/>
        <v/>
      </c>
      <c r="U615" s="36" t="str">
        <f t="shared" si="624"/>
        <v/>
      </c>
      <c r="V615" s="36" t="str">
        <f t="shared" si="624"/>
        <v/>
      </c>
      <c r="W615" s="36" t="str">
        <f t="shared" si="624"/>
        <v/>
      </c>
      <c r="X615" s="36">
        <f t="shared" si="624"/>
        <v>1.6666666666666667</v>
      </c>
      <c r="Y615" s="36">
        <f t="shared" si="624"/>
        <v>1.4687499999999998</v>
      </c>
      <c r="Z615" s="36">
        <f t="shared" si="624"/>
        <v>1.9772727272727273</v>
      </c>
      <c r="AA615" s="36">
        <f t="shared" si="624"/>
        <v>1.7555555555555555</v>
      </c>
      <c r="AB615" s="36">
        <f t="shared" si="624"/>
        <v>1.7543859649122808</v>
      </c>
      <c r="AC615" s="36">
        <f t="shared" ref="AC615:AD615" si="625">IFERROR(AC285/AC75,"")</f>
        <v>1.1384615384615384</v>
      </c>
      <c r="AD615" s="36">
        <f t="shared" si="625"/>
        <v>1.3098591549295775</v>
      </c>
      <c r="AE615" s="56">
        <f t="shared" ref="AE615:AF615" si="626">IFERROR(AE285/AE75,"")</f>
        <v>1.5138888888888891</v>
      </c>
      <c r="AF615" s="51">
        <f t="shared" si="626"/>
        <v>1.3383817499319692</v>
      </c>
    </row>
    <row r="616" spans="1:32" x14ac:dyDescent="0.25">
      <c r="A616" s="2" t="s">
        <v>103</v>
      </c>
      <c r="B616" s="24" t="str">
        <f>VLOOKUP(Prod_Area_data[[#This Row],[or_product]],Ref_products[],2,FALSE)</f>
        <v>Lupins</v>
      </c>
      <c r="C616" s="24" t="str">
        <f>VLOOKUP(Prod_Area_data[[#This Row],[MS]],Ref_MS[],2,FALSE)</f>
        <v>Cyprus</v>
      </c>
      <c r="D616" s="28" t="str">
        <f t="shared" si="584"/>
        <v>Lupins</v>
      </c>
      <c r="E616" s="28" t="str">
        <f t="shared" si="584"/>
        <v>CY</v>
      </c>
      <c r="F616" s="28" t="str">
        <f t="shared" si="584"/>
        <v>Cyprus</v>
      </c>
      <c r="G616" s="36">
        <f t="shared" si="511"/>
        <v>0</v>
      </c>
      <c r="H616" s="36" t="str">
        <f t="shared" ref="H616:AB616" si="627">IFERROR(H286/H76,"")</f>
        <v/>
      </c>
      <c r="I616" s="36" t="str">
        <f t="shared" si="627"/>
        <v/>
      </c>
      <c r="J616" s="36" t="str">
        <f t="shared" si="627"/>
        <v/>
      </c>
      <c r="K616" s="36" t="str">
        <f t="shared" si="627"/>
        <v/>
      </c>
      <c r="L616" s="36" t="str">
        <f t="shared" si="627"/>
        <v/>
      </c>
      <c r="M616" s="36" t="str">
        <f t="shared" si="627"/>
        <v/>
      </c>
      <c r="N616" s="36" t="str">
        <f t="shared" si="627"/>
        <v/>
      </c>
      <c r="O616" s="36" t="str">
        <f t="shared" si="627"/>
        <v/>
      </c>
      <c r="P616" s="36" t="str">
        <f t="shared" si="627"/>
        <v/>
      </c>
      <c r="Q616" s="36" t="str">
        <f t="shared" si="627"/>
        <v/>
      </c>
      <c r="R616" s="36" t="str">
        <f t="shared" si="627"/>
        <v/>
      </c>
      <c r="S616" s="36" t="str">
        <f t="shared" si="627"/>
        <v/>
      </c>
      <c r="T616" s="36" t="str">
        <f t="shared" si="627"/>
        <v/>
      </c>
      <c r="U616" s="36" t="str">
        <f t="shared" si="627"/>
        <v/>
      </c>
      <c r="V616" s="36" t="str">
        <f t="shared" si="627"/>
        <v/>
      </c>
      <c r="W616" s="36" t="str">
        <f t="shared" si="627"/>
        <v/>
      </c>
      <c r="X616" s="36" t="str">
        <f t="shared" si="627"/>
        <v/>
      </c>
      <c r="Y616" s="36" t="str">
        <f t="shared" si="627"/>
        <v/>
      </c>
      <c r="Z616" s="36" t="str">
        <f t="shared" si="627"/>
        <v/>
      </c>
      <c r="AA616" s="36" t="str">
        <f t="shared" si="627"/>
        <v/>
      </c>
      <c r="AB616" s="36" t="str">
        <f t="shared" si="627"/>
        <v/>
      </c>
      <c r="AC616" s="36" t="str">
        <f t="shared" ref="AC616:AD616" si="628">IFERROR(AC286/AC76,"")</f>
        <v/>
      </c>
      <c r="AD616" s="36" t="str">
        <f t="shared" si="628"/>
        <v/>
      </c>
      <c r="AE616" s="56" t="str">
        <f t="shared" ref="AE616:AF616" si="629">IFERROR(AE286/AE76,"")</f>
        <v/>
      </c>
      <c r="AF616" s="51" t="str">
        <f t="shared" si="629"/>
        <v/>
      </c>
    </row>
    <row r="617" spans="1:32" x14ac:dyDescent="0.25">
      <c r="A617" s="2" t="s">
        <v>103</v>
      </c>
      <c r="B617" s="24" t="str">
        <f>VLOOKUP(Prod_Area_data[[#This Row],[or_product]],Ref_products[],2,FALSE)</f>
        <v>Lupins</v>
      </c>
      <c r="C617" s="24" t="str">
        <f>VLOOKUP(Prod_Area_data[[#This Row],[MS]],Ref_MS[],2,FALSE)</f>
        <v>Latvia</v>
      </c>
      <c r="D617" s="28" t="str">
        <f t="shared" si="584"/>
        <v>Lupins</v>
      </c>
      <c r="E617" s="28" t="str">
        <f t="shared" si="584"/>
        <v>LV</v>
      </c>
      <c r="F617" s="28" t="str">
        <f t="shared" si="584"/>
        <v>Latvia</v>
      </c>
      <c r="G617" s="36">
        <f t="shared" si="511"/>
        <v>0.66666666666666663</v>
      </c>
      <c r="H617" s="36">
        <f t="shared" ref="H617:AB617" si="630">IFERROR(H287/H77,"")</f>
        <v>0.5</v>
      </c>
      <c r="I617" s="36">
        <f t="shared" si="630"/>
        <v>0</v>
      </c>
      <c r="J617" s="36">
        <f t="shared" si="630"/>
        <v>1</v>
      </c>
      <c r="K617" s="36">
        <f t="shared" si="630"/>
        <v>1</v>
      </c>
      <c r="L617" s="36">
        <f t="shared" si="630"/>
        <v>1</v>
      </c>
      <c r="M617" s="36" t="str">
        <f t="shared" si="630"/>
        <v/>
      </c>
      <c r="N617" s="36" t="str">
        <f t="shared" si="630"/>
        <v/>
      </c>
      <c r="O617" s="36">
        <f t="shared" si="630"/>
        <v>1</v>
      </c>
      <c r="P617" s="36" t="str">
        <f t="shared" si="630"/>
        <v/>
      </c>
      <c r="Q617" s="36" t="str">
        <f t="shared" si="630"/>
        <v/>
      </c>
      <c r="R617" s="36" t="str">
        <f t="shared" si="630"/>
        <v/>
      </c>
      <c r="S617" s="36" t="str">
        <f t="shared" si="630"/>
        <v/>
      </c>
      <c r="T617" s="36">
        <f t="shared" si="630"/>
        <v>1</v>
      </c>
      <c r="U617" s="36" t="str">
        <f t="shared" si="630"/>
        <v/>
      </c>
      <c r="V617" s="36">
        <f t="shared" si="630"/>
        <v>1</v>
      </c>
      <c r="W617" s="36">
        <f t="shared" si="630"/>
        <v>2</v>
      </c>
      <c r="X617" s="36">
        <f t="shared" si="630"/>
        <v>1.4999999999999998</v>
      </c>
      <c r="Y617" s="36">
        <f t="shared" si="630"/>
        <v>1</v>
      </c>
      <c r="Z617" s="36">
        <f t="shared" si="630"/>
        <v>2.5</v>
      </c>
      <c r="AA617" s="36">
        <f t="shared" si="630"/>
        <v>1</v>
      </c>
      <c r="AB617" s="36">
        <f t="shared" si="630"/>
        <v>2</v>
      </c>
      <c r="AC617" s="36">
        <f t="shared" ref="AC617:AD617" si="631">IFERROR(AC287/AC77,"")</f>
        <v>0</v>
      </c>
      <c r="AD617" s="36">
        <f t="shared" si="631"/>
        <v>1</v>
      </c>
      <c r="AE617" s="56">
        <f t="shared" ref="AE617:AF617" si="632">IFERROR(AE287/AE77,"")</f>
        <v>0</v>
      </c>
      <c r="AF617" s="51" t="str">
        <f t="shared" si="632"/>
        <v/>
      </c>
    </row>
    <row r="618" spans="1:32" x14ac:dyDescent="0.25">
      <c r="A618" s="2" t="s">
        <v>103</v>
      </c>
      <c r="B618" s="24" t="str">
        <f>VLOOKUP(Prod_Area_data[[#This Row],[or_product]],Ref_products[],2,FALSE)</f>
        <v>Lupins</v>
      </c>
      <c r="C618" s="24" t="str">
        <f>VLOOKUP(Prod_Area_data[[#This Row],[MS]],Ref_MS[],2,FALSE)</f>
        <v>Lithuania</v>
      </c>
      <c r="D618" s="28" t="str">
        <f t="shared" si="584"/>
        <v>Lupins</v>
      </c>
      <c r="E618" s="28" t="str">
        <f t="shared" si="584"/>
        <v>LT</v>
      </c>
      <c r="F618" s="28" t="str">
        <f t="shared" si="584"/>
        <v>Lithuania</v>
      </c>
      <c r="G618" s="36">
        <f t="shared" si="511"/>
        <v>0.99982350144162435</v>
      </c>
      <c r="H618" s="36">
        <f t="shared" ref="H618:AB618" si="633">IFERROR(H288/H78,"")</f>
        <v>0.8421052631578948</v>
      </c>
      <c r="I618" s="36">
        <f t="shared" si="633"/>
        <v>1</v>
      </c>
      <c r="J618" s="36">
        <f t="shared" si="633"/>
        <v>1.0625</v>
      </c>
      <c r="K618" s="36">
        <f t="shared" si="633"/>
        <v>1.4</v>
      </c>
      <c r="L618" s="36">
        <f t="shared" si="633"/>
        <v>1.0769230769230769</v>
      </c>
      <c r="M618" s="36">
        <f t="shared" si="633"/>
        <v>1</v>
      </c>
      <c r="N618" s="36">
        <f t="shared" si="633"/>
        <v>0.40336134453781508</v>
      </c>
      <c r="O618" s="36">
        <f t="shared" si="633"/>
        <v>0.76699029126213591</v>
      </c>
      <c r="P618" s="36">
        <f t="shared" si="633"/>
        <v>0.97333333333333327</v>
      </c>
      <c r="Q618" s="36">
        <f t="shared" si="633"/>
        <v>1.0192307692307692</v>
      </c>
      <c r="R618" s="36">
        <f t="shared" si="633"/>
        <v>0.67391304347826098</v>
      </c>
      <c r="S618" s="36">
        <f t="shared" si="633"/>
        <v>1.074074074074074</v>
      </c>
      <c r="T618" s="36">
        <f t="shared" si="633"/>
        <v>1</v>
      </c>
      <c r="U618" s="36">
        <f t="shared" si="633"/>
        <v>0.875</v>
      </c>
      <c r="V618" s="36">
        <f t="shared" si="633"/>
        <v>0.96774193548387089</v>
      </c>
      <c r="W618" s="36">
        <f t="shared" si="633"/>
        <v>1.3661971830985915</v>
      </c>
      <c r="X618" s="36">
        <f t="shared" si="633"/>
        <v>1.209549071618037</v>
      </c>
      <c r="Y618" s="36">
        <f t="shared" si="633"/>
        <v>1.3066202090592334</v>
      </c>
      <c r="Z618" s="36">
        <f t="shared" si="633"/>
        <v>0.9882352941176471</v>
      </c>
      <c r="AA618" s="36">
        <f t="shared" si="633"/>
        <v>0.93681318681318682</v>
      </c>
      <c r="AB618" s="36">
        <f t="shared" si="633"/>
        <v>1.0533980582524272</v>
      </c>
      <c r="AC618" s="36">
        <f t="shared" ref="AC618:AD618" si="634">IFERROR(AC288/AC78,"")</f>
        <v>0.91125541125541121</v>
      </c>
      <c r="AD618" s="36">
        <f t="shared" si="634"/>
        <v>1.0092592592592593</v>
      </c>
      <c r="AE618" s="56">
        <f t="shared" ref="AE618:AF618" si="635">IFERROR(AE288/AE78,"")</f>
        <v>1.1025641025641026</v>
      </c>
      <c r="AF618" s="51">
        <f t="shared" si="635"/>
        <v>0.96557261032913289</v>
      </c>
    </row>
    <row r="619" spans="1:32" x14ac:dyDescent="0.25">
      <c r="A619" s="2" t="s">
        <v>103</v>
      </c>
      <c r="B619" s="24" t="str">
        <f>VLOOKUP(Prod_Area_data[[#This Row],[or_product]],Ref_products[],2,FALSE)</f>
        <v>Lupins</v>
      </c>
      <c r="C619" s="24" t="str">
        <f>VLOOKUP(Prod_Area_data[[#This Row],[MS]],Ref_MS[],2,FALSE)</f>
        <v>Luxembourg</v>
      </c>
      <c r="D619" s="28" t="str">
        <f t="shared" si="584"/>
        <v>Lupins</v>
      </c>
      <c r="E619" s="28" t="str">
        <f t="shared" si="584"/>
        <v>LU</v>
      </c>
      <c r="F619" s="28" t="str">
        <f t="shared" si="584"/>
        <v>Luxembourg</v>
      </c>
      <c r="G619" s="36">
        <f t="shared" si="511"/>
        <v>0</v>
      </c>
      <c r="H619" s="36" t="str">
        <f t="shared" ref="H619:AB619" si="636">IFERROR(H289/H79,"")</f>
        <v/>
      </c>
      <c r="I619" s="36" t="str">
        <f t="shared" si="636"/>
        <v/>
      </c>
      <c r="J619" s="36" t="str">
        <f t="shared" si="636"/>
        <v/>
      </c>
      <c r="K619" s="36" t="str">
        <f t="shared" si="636"/>
        <v/>
      </c>
      <c r="L619" s="36" t="str">
        <f t="shared" si="636"/>
        <v/>
      </c>
      <c r="M619" s="36" t="str">
        <f t="shared" si="636"/>
        <v/>
      </c>
      <c r="N619" s="36" t="str">
        <f t="shared" si="636"/>
        <v/>
      </c>
      <c r="O619" s="36" t="str">
        <f t="shared" si="636"/>
        <v/>
      </c>
      <c r="P619" s="36" t="str">
        <f t="shared" si="636"/>
        <v/>
      </c>
      <c r="Q619" s="36" t="str">
        <f t="shared" si="636"/>
        <v/>
      </c>
      <c r="R619" s="36" t="str">
        <f t="shared" si="636"/>
        <v/>
      </c>
      <c r="S619" s="36" t="str">
        <f t="shared" si="636"/>
        <v/>
      </c>
      <c r="T619" s="36" t="str">
        <f t="shared" si="636"/>
        <v/>
      </c>
      <c r="U619" s="36" t="str">
        <f t="shared" si="636"/>
        <v/>
      </c>
      <c r="V619" s="36" t="str">
        <f t="shared" si="636"/>
        <v/>
      </c>
      <c r="W619" s="36" t="str">
        <f t="shared" si="636"/>
        <v/>
      </c>
      <c r="X619" s="36" t="str">
        <f t="shared" si="636"/>
        <v/>
      </c>
      <c r="Y619" s="36" t="str">
        <f t="shared" si="636"/>
        <v/>
      </c>
      <c r="Z619" s="36" t="str">
        <f t="shared" si="636"/>
        <v/>
      </c>
      <c r="AA619" s="36" t="str">
        <f t="shared" si="636"/>
        <v/>
      </c>
      <c r="AB619" s="36" t="str">
        <f t="shared" si="636"/>
        <v/>
      </c>
      <c r="AC619" s="36" t="str">
        <f t="shared" ref="AC619:AD619" si="637">IFERROR(AC289/AC79,"")</f>
        <v/>
      </c>
      <c r="AD619" s="36" t="str">
        <f t="shared" si="637"/>
        <v/>
      </c>
      <c r="AE619" s="56">
        <f t="shared" ref="AE619:AF619" si="638">IFERROR(AE289/AE79,"")</f>
        <v>0</v>
      </c>
      <c r="AF619" s="51">
        <f t="shared" si="638"/>
        <v>0</v>
      </c>
    </row>
    <row r="620" spans="1:32" x14ac:dyDescent="0.25">
      <c r="A620" s="2" t="s">
        <v>103</v>
      </c>
      <c r="B620" s="24" t="str">
        <f>VLOOKUP(Prod_Area_data[[#This Row],[or_product]],Ref_products[],2,FALSE)</f>
        <v>Lupins</v>
      </c>
      <c r="C620" s="24" t="str">
        <f>VLOOKUP(Prod_Area_data[[#This Row],[MS]],Ref_MS[],2,FALSE)</f>
        <v>Hungary</v>
      </c>
      <c r="D620" s="28" t="str">
        <f t="shared" si="584"/>
        <v>Lupins</v>
      </c>
      <c r="E620" s="28" t="str">
        <f t="shared" si="584"/>
        <v>HU</v>
      </c>
      <c r="F620" s="28" t="str">
        <f t="shared" si="584"/>
        <v>Hungary</v>
      </c>
      <c r="G620" s="36">
        <f t="shared" si="511"/>
        <v>1.161096256684492</v>
      </c>
      <c r="H620" s="36">
        <f t="shared" ref="H620:AB620" si="639">IFERROR(H290/H80,"")</f>
        <v>0</v>
      </c>
      <c r="I620" s="36">
        <f t="shared" si="639"/>
        <v>0</v>
      </c>
      <c r="J620" s="36">
        <f t="shared" si="639"/>
        <v>0.66666666666666674</v>
      </c>
      <c r="K620" s="36">
        <f t="shared" si="639"/>
        <v>0.74999999999999989</v>
      </c>
      <c r="L620" s="36">
        <f t="shared" si="639"/>
        <v>1</v>
      </c>
      <c r="M620" s="36">
        <f t="shared" si="639"/>
        <v>2</v>
      </c>
      <c r="N620" s="36">
        <f t="shared" si="639"/>
        <v>2</v>
      </c>
      <c r="O620" s="36">
        <f t="shared" si="639"/>
        <v>1</v>
      </c>
      <c r="P620" s="36">
        <f t="shared" si="639"/>
        <v>1.3333333333333335</v>
      </c>
      <c r="Q620" s="36">
        <f t="shared" si="639"/>
        <v>1.4999999999999998</v>
      </c>
      <c r="R620" s="36">
        <f t="shared" si="639"/>
        <v>1</v>
      </c>
      <c r="S620" s="36">
        <f t="shared" si="639"/>
        <v>0.79999999999999993</v>
      </c>
      <c r="T620" s="36">
        <f t="shared" si="639"/>
        <v>0.6</v>
      </c>
      <c r="U620" s="36">
        <f t="shared" si="639"/>
        <v>4.3333333333333339</v>
      </c>
      <c r="V620" s="36">
        <f t="shared" si="639"/>
        <v>0.95</v>
      </c>
      <c r="W620" s="36">
        <f t="shared" si="639"/>
        <v>0.82352941176470595</v>
      </c>
      <c r="X620" s="36">
        <f t="shared" si="639"/>
        <v>1.5517241379310347</v>
      </c>
      <c r="Y620" s="36">
        <f t="shared" si="639"/>
        <v>1.3793103448275863</v>
      </c>
      <c r="Z620" s="36">
        <f t="shared" si="639"/>
        <v>1.1304347826086956</v>
      </c>
      <c r="AA620" s="36">
        <f t="shared" si="639"/>
        <v>1.2307692307692308</v>
      </c>
      <c r="AB620" s="36">
        <f t="shared" si="639"/>
        <v>1.1764705882352942</v>
      </c>
      <c r="AC620" s="36">
        <f t="shared" ref="AC620:AD620" si="640">IFERROR(AC290/AC80,"")</f>
        <v>1.0526315789473684</v>
      </c>
      <c r="AD620" s="36">
        <f t="shared" si="640"/>
        <v>1.1818181818181819</v>
      </c>
      <c r="AE620" s="56">
        <f t="shared" ref="AE620:AF620" si="641">IFERROR(AE290/AE80,"")</f>
        <v>1.125</v>
      </c>
      <c r="AF620" s="51">
        <f t="shared" si="641"/>
        <v>1.1961479514848659</v>
      </c>
    </row>
    <row r="621" spans="1:32" x14ac:dyDescent="0.25">
      <c r="A621" s="2" t="s">
        <v>103</v>
      </c>
      <c r="B621" s="24" t="str">
        <f>VLOOKUP(Prod_Area_data[[#This Row],[or_product]],Ref_products[],2,FALSE)</f>
        <v>Lupins</v>
      </c>
      <c r="C621" s="24" t="str">
        <f>VLOOKUP(Prod_Area_data[[#This Row],[MS]],Ref_MS[],2,FALSE)</f>
        <v>Malta</v>
      </c>
      <c r="D621" s="28" t="str">
        <f t="shared" si="584"/>
        <v>Lupins</v>
      </c>
      <c r="E621" s="28" t="str">
        <f t="shared" si="584"/>
        <v>MT</v>
      </c>
      <c r="F621" s="28" t="str">
        <f t="shared" si="584"/>
        <v>Malta</v>
      </c>
      <c r="G621" s="36">
        <f t="shared" si="511"/>
        <v>0</v>
      </c>
      <c r="H621" s="36" t="str">
        <f t="shared" ref="H621:AB621" si="642">IFERROR(H291/H81,"")</f>
        <v/>
      </c>
      <c r="I621" s="36" t="str">
        <f t="shared" si="642"/>
        <v/>
      </c>
      <c r="J621" s="36" t="str">
        <f t="shared" si="642"/>
        <v/>
      </c>
      <c r="K621" s="36" t="str">
        <f t="shared" si="642"/>
        <v/>
      </c>
      <c r="L621" s="36" t="str">
        <f t="shared" si="642"/>
        <v/>
      </c>
      <c r="M621" s="36" t="str">
        <f t="shared" si="642"/>
        <v/>
      </c>
      <c r="N621" s="36" t="str">
        <f t="shared" si="642"/>
        <v/>
      </c>
      <c r="O621" s="36" t="str">
        <f t="shared" si="642"/>
        <v/>
      </c>
      <c r="P621" s="36" t="str">
        <f t="shared" si="642"/>
        <v/>
      </c>
      <c r="Q621" s="36" t="str">
        <f t="shared" si="642"/>
        <v/>
      </c>
      <c r="R621" s="36" t="str">
        <f t="shared" si="642"/>
        <v/>
      </c>
      <c r="S621" s="36" t="str">
        <f t="shared" si="642"/>
        <v/>
      </c>
      <c r="T621" s="36" t="str">
        <f t="shared" si="642"/>
        <v/>
      </c>
      <c r="U621" s="36" t="str">
        <f t="shared" si="642"/>
        <v/>
      </c>
      <c r="V621" s="36" t="str">
        <f t="shared" si="642"/>
        <v/>
      </c>
      <c r="W621" s="36" t="str">
        <f t="shared" si="642"/>
        <v/>
      </c>
      <c r="X621" s="36" t="str">
        <f t="shared" si="642"/>
        <v/>
      </c>
      <c r="Y621" s="36" t="str">
        <f t="shared" si="642"/>
        <v/>
      </c>
      <c r="Z621" s="36" t="str">
        <f t="shared" si="642"/>
        <v/>
      </c>
      <c r="AA621" s="36" t="str">
        <f t="shared" si="642"/>
        <v/>
      </c>
      <c r="AB621" s="36" t="str">
        <f t="shared" si="642"/>
        <v/>
      </c>
      <c r="AC621" s="36" t="str">
        <f t="shared" ref="AC621:AD621" si="643">IFERROR(AC291/AC81,"")</f>
        <v/>
      </c>
      <c r="AD621" s="36" t="str">
        <f t="shared" si="643"/>
        <v/>
      </c>
      <c r="AE621" s="56" t="str">
        <f t="shared" ref="AE621:AF621" si="644">IFERROR(AE291/AE81,"")</f>
        <v/>
      </c>
      <c r="AF621" s="51" t="str">
        <f t="shared" si="644"/>
        <v/>
      </c>
    </row>
    <row r="622" spans="1:32" x14ac:dyDescent="0.25">
      <c r="A622" s="2" t="s">
        <v>103</v>
      </c>
      <c r="B622" s="24" t="str">
        <f>VLOOKUP(Prod_Area_data[[#This Row],[or_product]],Ref_products[],2,FALSE)</f>
        <v>Lupins</v>
      </c>
      <c r="C622" s="24" t="str">
        <f>VLOOKUP(Prod_Area_data[[#This Row],[MS]],Ref_MS[],2,FALSE)</f>
        <v>Netherlands</v>
      </c>
      <c r="D622" s="28" t="str">
        <f t="shared" si="584"/>
        <v>Lupins</v>
      </c>
      <c r="E622" s="28" t="str">
        <f t="shared" si="584"/>
        <v>NL</v>
      </c>
      <c r="F622" s="28" t="str">
        <f t="shared" si="584"/>
        <v>Netherlands</v>
      </c>
      <c r="G622" s="36">
        <f t="shared" si="511"/>
        <v>0</v>
      </c>
      <c r="H622" s="36" t="str">
        <f t="shared" ref="H622:AB622" si="645">IFERROR(H292/H82,"")</f>
        <v/>
      </c>
      <c r="I622" s="36" t="str">
        <f t="shared" si="645"/>
        <v/>
      </c>
      <c r="J622" s="36" t="str">
        <f t="shared" si="645"/>
        <v/>
      </c>
      <c r="K622" s="36" t="str">
        <f t="shared" si="645"/>
        <v/>
      </c>
      <c r="L622" s="36" t="str">
        <f t="shared" si="645"/>
        <v/>
      </c>
      <c r="M622" s="36" t="str">
        <f t="shared" si="645"/>
        <v/>
      </c>
      <c r="N622" s="36" t="str">
        <f t="shared" si="645"/>
        <v/>
      </c>
      <c r="O622" s="36" t="str">
        <f t="shared" si="645"/>
        <v/>
      </c>
      <c r="P622" s="36" t="str">
        <f t="shared" si="645"/>
        <v/>
      </c>
      <c r="Q622" s="36" t="str">
        <f t="shared" si="645"/>
        <v/>
      </c>
      <c r="R622" s="36" t="str">
        <f t="shared" si="645"/>
        <v/>
      </c>
      <c r="S622" s="36">
        <f t="shared" si="645"/>
        <v>0</v>
      </c>
      <c r="T622" s="36" t="str">
        <f t="shared" si="645"/>
        <v/>
      </c>
      <c r="U622" s="36" t="str">
        <f t="shared" si="645"/>
        <v/>
      </c>
      <c r="V622" s="36" t="str">
        <f t="shared" si="645"/>
        <v/>
      </c>
      <c r="W622" s="36" t="str">
        <f t="shared" si="645"/>
        <v/>
      </c>
      <c r="X622" s="36" t="str">
        <f t="shared" si="645"/>
        <v/>
      </c>
      <c r="Y622" s="36" t="str">
        <f t="shared" si="645"/>
        <v/>
      </c>
      <c r="Z622" s="36" t="str">
        <f t="shared" si="645"/>
        <v/>
      </c>
      <c r="AA622" s="36" t="str">
        <f t="shared" si="645"/>
        <v/>
      </c>
      <c r="AB622" s="36" t="str">
        <f t="shared" si="645"/>
        <v/>
      </c>
      <c r="AC622" s="36" t="str">
        <f t="shared" ref="AC622:AD622" si="646">IFERROR(AC292/AC82,"")</f>
        <v/>
      </c>
      <c r="AD622" s="36" t="str">
        <f t="shared" si="646"/>
        <v/>
      </c>
      <c r="AE622" s="56" t="str">
        <f t="shared" ref="AE622:AF622" si="647">IFERROR(AE292/AE82,"")</f>
        <v/>
      </c>
      <c r="AF622" s="51" t="str">
        <f t="shared" si="647"/>
        <v/>
      </c>
    </row>
    <row r="623" spans="1:32" x14ac:dyDescent="0.25">
      <c r="A623" s="2" t="s">
        <v>103</v>
      </c>
      <c r="B623" s="24" t="str">
        <f>VLOOKUP(Prod_Area_data[[#This Row],[or_product]],Ref_products[],2,FALSE)</f>
        <v>Lupins</v>
      </c>
      <c r="C623" s="24" t="str">
        <f>VLOOKUP(Prod_Area_data[[#This Row],[MS]],Ref_MS[],2,FALSE)</f>
        <v>Austria</v>
      </c>
      <c r="D623" s="28" t="str">
        <f t="shared" si="584"/>
        <v>Lupins</v>
      </c>
      <c r="E623" s="28" t="str">
        <f t="shared" si="584"/>
        <v>AT</v>
      </c>
      <c r="F623" s="28" t="str">
        <f t="shared" si="584"/>
        <v>Austria</v>
      </c>
      <c r="G623" s="36">
        <f t="shared" si="511"/>
        <v>1.5733143336868152</v>
      </c>
      <c r="H623" s="36" t="str">
        <f t="shared" ref="H623:AB623" si="648">IFERROR(H293/H83,"")</f>
        <v/>
      </c>
      <c r="I623" s="36" t="str">
        <f t="shared" si="648"/>
        <v/>
      </c>
      <c r="J623" s="36" t="str">
        <f t="shared" si="648"/>
        <v/>
      </c>
      <c r="K623" s="36">
        <f t="shared" si="648"/>
        <v>2.9999999999999996</v>
      </c>
      <c r="L623" s="36">
        <f t="shared" si="648"/>
        <v>2.9999999999999996</v>
      </c>
      <c r="M623" s="36">
        <f t="shared" si="648"/>
        <v>3.3333333333333335</v>
      </c>
      <c r="N623" s="36">
        <f t="shared" si="648"/>
        <v>2.8</v>
      </c>
      <c r="O623" s="36">
        <f t="shared" si="648"/>
        <v>3.25</v>
      </c>
      <c r="P623" s="36">
        <f t="shared" si="648"/>
        <v>2.5</v>
      </c>
      <c r="Q623" s="36">
        <f t="shared" si="648"/>
        <v>2.9999999999999996</v>
      </c>
      <c r="R623" s="36">
        <f t="shared" si="648"/>
        <v>2.3157894736842106</v>
      </c>
      <c r="S623" s="36">
        <f t="shared" si="648"/>
        <v>2.2666666666666671</v>
      </c>
      <c r="T623" s="36">
        <f t="shared" si="648"/>
        <v>1.9</v>
      </c>
      <c r="U623" s="36">
        <f t="shared" si="648"/>
        <v>1.8888888888888891</v>
      </c>
      <c r="V623" s="36">
        <f t="shared" si="648"/>
        <v>2.1818181818181817</v>
      </c>
      <c r="W623" s="36">
        <f t="shared" si="648"/>
        <v>1.9333333333333333</v>
      </c>
      <c r="X623" s="36">
        <f t="shared" si="648"/>
        <v>1.6666666666666667</v>
      </c>
      <c r="Y623" s="36">
        <f t="shared" si="648"/>
        <v>1.5</v>
      </c>
      <c r="Z623" s="36">
        <f t="shared" si="648"/>
        <v>1.5263157894736841</v>
      </c>
      <c r="AA623" s="36">
        <f t="shared" si="648"/>
        <v>1.5652173913043477</v>
      </c>
      <c r="AB623" s="36">
        <f t="shared" si="648"/>
        <v>1.7083333333333333</v>
      </c>
      <c r="AC623" s="36">
        <f t="shared" ref="AC623:AD623" si="649">IFERROR(AC293/AC83,"")</f>
        <v>1.5609756097560976</v>
      </c>
      <c r="AD623" s="36">
        <f t="shared" si="649"/>
        <v>1.59375</v>
      </c>
      <c r="AE623" s="56">
        <f t="shared" ref="AE623:AF623" si="650">IFERROR(AE293/AE83,"")</f>
        <v>1.532258064516129</v>
      </c>
      <c r="AF623" s="51">
        <f t="shared" si="650"/>
        <v>1.4072775679610317</v>
      </c>
    </row>
    <row r="624" spans="1:32" x14ac:dyDescent="0.25">
      <c r="A624" s="2" t="s">
        <v>103</v>
      </c>
      <c r="B624" s="24" t="str">
        <f>VLOOKUP(Prod_Area_data[[#This Row],[or_product]],Ref_products[],2,FALSE)</f>
        <v>Lupins</v>
      </c>
      <c r="C624" s="24" t="str">
        <f>VLOOKUP(Prod_Area_data[[#This Row],[MS]],Ref_MS[],2,FALSE)</f>
        <v>Poland</v>
      </c>
      <c r="D624" s="28" t="str">
        <f t="shared" si="584"/>
        <v>Lupins</v>
      </c>
      <c r="E624" s="28" t="str">
        <f t="shared" si="584"/>
        <v>PL</v>
      </c>
      <c r="F624" s="28" t="str">
        <f t="shared" si="584"/>
        <v>Poland</v>
      </c>
      <c r="G624" s="36">
        <f t="shared" si="511"/>
        <v>1.5956035745305293</v>
      </c>
      <c r="H624" s="36">
        <f t="shared" ref="H624:AB624" si="651">IFERROR(H294/H84,"")</f>
        <v>1.1226993865030674</v>
      </c>
      <c r="I624" s="36">
        <f t="shared" si="651"/>
        <v>1.2986111111111109</v>
      </c>
      <c r="J624" s="36">
        <f t="shared" si="651"/>
        <v>1.4444444444444444</v>
      </c>
      <c r="K624" s="36">
        <f t="shared" si="651"/>
        <v>1.2584269662921348</v>
      </c>
      <c r="L624" s="36">
        <f t="shared" si="651"/>
        <v>1.6379310344827587</v>
      </c>
      <c r="M624" s="36">
        <f t="shared" si="651"/>
        <v>1.4152249134948096</v>
      </c>
      <c r="N624" s="36">
        <f t="shared" si="651"/>
        <v>1.1023622047244095</v>
      </c>
      <c r="O624" s="36">
        <f t="shared" si="651"/>
        <v>1.3484486873508355</v>
      </c>
      <c r="P624" s="36">
        <f t="shared" si="651"/>
        <v>1.2931596091205213</v>
      </c>
      <c r="Q624" s="36">
        <f t="shared" si="651"/>
        <v>1.5966386554621848</v>
      </c>
      <c r="R624" s="36">
        <f t="shared" si="651"/>
        <v>1.6671070013210039</v>
      </c>
      <c r="S624" s="36">
        <f t="shared" si="651"/>
        <v>1.4971428571428571</v>
      </c>
      <c r="T624" s="36">
        <f t="shared" si="651"/>
        <v>1.5813008130081299</v>
      </c>
      <c r="U624" s="36">
        <f t="shared" si="651"/>
        <v>1.5863141524105755</v>
      </c>
      <c r="V624" s="36">
        <f t="shared" si="651"/>
        <v>1.7470632341914523</v>
      </c>
      <c r="W624" s="36">
        <f t="shared" si="651"/>
        <v>1.4013474494706448</v>
      </c>
      <c r="X624" s="36">
        <f t="shared" si="651"/>
        <v>1.6249014972419227</v>
      </c>
      <c r="Y624" s="36">
        <f t="shared" si="651"/>
        <v>1.6332300542215337</v>
      </c>
      <c r="Z624" s="36">
        <f t="shared" si="651"/>
        <v>1.2997699707235466</v>
      </c>
      <c r="AA624" s="36">
        <f t="shared" si="651"/>
        <v>1.2641573703482925</v>
      </c>
      <c r="AB624" s="36">
        <f t="shared" si="651"/>
        <v>1.563263603313666</v>
      </c>
      <c r="AC624" s="36">
        <f t="shared" ref="AC624:AD624" si="652">IFERROR(AC294/AC84,"")</f>
        <v>1.6215497412305924</v>
      </c>
      <c r="AD624" s="36">
        <f t="shared" si="652"/>
        <v>1.8672424493173354</v>
      </c>
      <c r="AE624" s="56">
        <f t="shared" ref="AE624:AF624" si="653">IFERROR(AE294/AE84,"")</f>
        <v>1.6019973790473296</v>
      </c>
      <c r="AF624" s="51">
        <f t="shared" si="653"/>
        <v>1.6188989938931044</v>
      </c>
    </row>
    <row r="625" spans="1:32" x14ac:dyDescent="0.25">
      <c r="A625" s="2" t="s">
        <v>103</v>
      </c>
      <c r="B625" s="24" t="str">
        <f>VLOOKUP(Prod_Area_data[[#This Row],[or_product]],Ref_products[],2,FALSE)</f>
        <v>Lupins</v>
      </c>
      <c r="C625" s="24" t="str">
        <f>VLOOKUP(Prod_Area_data[[#This Row],[MS]],Ref_MS[],2,FALSE)</f>
        <v>Portugal</v>
      </c>
      <c r="D625" s="28" t="str">
        <f t="shared" si="584"/>
        <v>Lupins</v>
      </c>
      <c r="E625" s="28" t="str">
        <f t="shared" si="584"/>
        <v>PT</v>
      </c>
      <c r="F625" s="28" t="str">
        <f t="shared" si="584"/>
        <v>Portugal</v>
      </c>
      <c r="G625" s="36">
        <f t="shared" si="511"/>
        <v>0</v>
      </c>
      <c r="H625" s="36" t="str">
        <f t="shared" ref="H625:AB625" si="654">IFERROR(H295/H85,"")</f>
        <v/>
      </c>
      <c r="I625" s="36" t="str">
        <f t="shared" si="654"/>
        <v/>
      </c>
      <c r="J625" s="36" t="str">
        <f t="shared" si="654"/>
        <v/>
      </c>
      <c r="K625" s="36" t="str">
        <f t="shared" si="654"/>
        <v/>
      </c>
      <c r="L625" s="36" t="str">
        <f t="shared" si="654"/>
        <v/>
      </c>
      <c r="M625" s="36" t="str">
        <f t="shared" si="654"/>
        <v/>
      </c>
      <c r="N625" s="36" t="str">
        <f t="shared" si="654"/>
        <v/>
      </c>
      <c r="O625" s="36" t="str">
        <f t="shared" si="654"/>
        <v/>
      </c>
      <c r="P625" s="36" t="str">
        <f t="shared" si="654"/>
        <v/>
      </c>
      <c r="Q625" s="36" t="str">
        <f t="shared" si="654"/>
        <v/>
      </c>
      <c r="R625" s="36" t="str">
        <f t="shared" si="654"/>
        <v/>
      </c>
      <c r="S625" s="36" t="str">
        <f t="shared" si="654"/>
        <v/>
      </c>
      <c r="T625" s="36" t="str">
        <f t="shared" si="654"/>
        <v/>
      </c>
      <c r="U625" s="36" t="str">
        <f t="shared" si="654"/>
        <v/>
      </c>
      <c r="V625" s="36" t="str">
        <f t="shared" si="654"/>
        <v/>
      </c>
      <c r="W625" s="36" t="str">
        <f t="shared" si="654"/>
        <v/>
      </c>
      <c r="X625" s="36" t="str">
        <f t="shared" si="654"/>
        <v/>
      </c>
      <c r="Y625" s="36" t="str">
        <f t="shared" si="654"/>
        <v/>
      </c>
      <c r="Z625" s="36" t="str">
        <f t="shared" si="654"/>
        <v/>
      </c>
      <c r="AA625" s="36">
        <f t="shared" si="654"/>
        <v>0</v>
      </c>
      <c r="AB625" s="36">
        <f t="shared" si="654"/>
        <v>0</v>
      </c>
      <c r="AC625" s="36">
        <f t="shared" ref="AC625:AD625" si="655">IFERROR(AC295/AC85,"")</f>
        <v>0</v>
      </c>
      <c r="AD625" s="36">
        <f t="shared" si="655"/>
        <v>0</v>
      </c>
      <c r="AE625" s="56">
        <f t="shared" ref="AE625:AF625" si="656">IFERROR(AE295/AE85,"")</f>
        <v>0</v>
      </c>
      <c r="AF625" s="51">
        <f t="shared" si="656"/>
        <v>0</v>
      </c>
    </row>
    <row r="626" spans="1:32" x14ac:dyDescent="0.25">
      <c r="A626" s="2" t="s">
        <v>103</v>
      </c>
      <c r="B626" s="24" t="str">
        <f>VLOOKUP(Prod_Area_data[[#This Row],[or_product]],Ref_products[],2,FALSE)</f>
        <v>Lupins</v>
      </c>
      <c r="C626" s="24" t="str">
        <f>VLOOKUP(Prod_Area_data[[#This Row],[MS]],Ref_MS[],2,FALSE)</f>
        <v>Romania</v>
      </c>
      <c r="D626" s="28" t="str">
        <f t="shared" si="584"/>
        <v>Lupins</v>
      </c>
      <c r="E626" s="28" t="str">
        <f t="shared" si="584"/>
        <v>RO</v>
      </c>
      <c r="F626" s="28" t="str">
        <f t="shared" si="584"/>
        <v>Romania</v>
      </c>
      <c r="G626" s="36">
        <f t="shared" si="511"/>
        <v>1.5</v>
      </c>
      <c r="H626" s="36" t="str">
        <f t="shared" ref="H626:AB626" si="657">IFERROR(H296/H86,"")</f>
        <v/>
      </c>
      <c r="I626" s="36" t="str">
        <f t="shared" si="657"/>
        <v/>
      </c>
      <c r="J626" s="36" t="str">
        <f t="shared" si="657"/>
        <v/>
      </c>
      <c r="K626" s="36" t="str">
        <f t="shared" si="657"/>
        <v/>
      </c>
      <c r="L626" s="36" t="str">
        <f t="shared" si="657"/>
        <v/>
      </c>
      <c r="M626" s="36" t="str">
        <f t="shared" si="657"/>
        <v/>
      </c>
      <c r="N626" s="36" t="str">
        <f t="shared" si="657"/>
        <v/>
      </c>
      <c r="O626" s="36" t="str">
        <f t="shared" si="657"/>
        <v/>
      </c>
      <c r="P626" s="36" t="str">
        <f t="shared" si="657"/>
        <v/>
      </c>
      <c r="Q626" s="36" t="str">
        <f t="shared" si="657"/>
        <v/>
      </c>
      <c r="R626" s="36">
        <f t="shared" si="657"/>
        <v>0.90909090909090917</v>
      </c>
      <c r="S626" s="36">
        <f t="shared" si="657"/>
        <v>1.4375</v>
      </c>
      <c r="T626" s="36">
        <f t="shared" si="657"/>
        <v>1.5</v>
      </c>
      <c r="U626" s="36">
        <f t="shared" si="657"/>
        <v>2</v>
      </c>
      <c r="V626" s="36">
        <f t="shared" si="657"/>
        <v>2</v>
      </c>
      <c r="W626" s="36" t="str">
        <f t="shared" si="657"/>
        <v/>
      </c>
      <c r="X626" s="36">
        <f t="shared" si="657"/>
        <v>1.5</v>
      </c>
      <c r="Y626" s="36">
        <f t="shared" si="657"/>
        <v>3</v>
      </c>
      <c r="Z626" s="36">
        <f t="shared" si="657"/>
        <v>1.375</v>
      </c>
      <c r="AA626" s="36">
        <f t="shared" si="657"/>
        <v>1.5999999999999999</v>
      </c>
      <c r="AB626" s="36">
        <f t="shared" si="657"/>
        <v>1.125</v>
      </c>
      <c r="AC626" s="36">
        <f t="shared" ref="AC626:AD626" si="658">IFERROR(AC296/AC86,"")</f>
        <v>1.7500000000000002</v>
      </c>
      <c r="AD626" s="36">
        <f t="shared" si="658"/>
        <v>1.5</v>
      </c>
      <c r="AE626" s="56">
        <f t="shared" ref="AE626:AF626" si="659">IFERROR(AE296/AE86,"")</f>
        <v>1.4</v>
      </c>
      <c r="AF626" s="51" t="str">
        <f t="shared" si="659"/>
        <v/>
      </c>
    </row>
    <row r="627" spans="1:32" x14ac:dyDescent="0.25">
      <c r="A627" s="2" t="s">
        <v>103</v>
      </c>
      <c r="B627" s="24" t="str">
        <f>VLOOKUP(Prod_Area_data[[#This Row],[or_product]],Ref_products[],2,FALSE)</f>
        <v>Lupins</v>
      </c>
      <c r="C627" s="24" t="str">
        <f>VLOOKUP(Prod_Area_data[[#This Row],[MS]],Ref_MS[],2,FALSE)</f>
        <v>Slovenia</v>
      </c>
      <c r="D627" s="28" t="str">
        <f t="shared" si="584"/>
        <v>Lupins</v>
      </c>
      <c r="E627" s="28" t="str">
        <f t="shared" si="584"/>
        <v>SI</v>
      </c>
      <c r="F627" s="28" t="str">
        <f t="shared" si="584"/>
        <v>Slovenia</v>
      </c>
      <c r="G627" s="36">
        <f t="shared" si="511"/>
        <v>0</v>
      </c>
      <c r="H627" s="36" t="str">
        <f t="shared" ref="H627:AB627" si="660">IFERROR(H297/H87,"")</f>
        <v/>
      </c>
      <c r="I627" s="36" t="str">
        <f t="shared" si="660"/>
        <v/>
      </c>
      <c r="J627" s="36" t="str">
        <f t="shared" si="660"/>
        <v/>
      </c>
      <c r="K627" s="36" t="str">
        <f t="shared" si="660"/>
        <v/>
      </c>
      <c r="L627" s="36" t="str">
        <f t="shared" si="660"/>
        <v/>
      </c>
      <c r="M627" s="36" t="str">
        <f t="shared" si="660"/>
        <v/>
      </c>
      <c r="N627" s="36" t="str">
        <f t="shared" si="660"/>
        <v/>
      </c>
      <c r="O627" s="36" t="str">
        <f t="shared" si="660"/>
        <v/>
      </c>
      <c r="P627" s="36" t="str">
        <f t="shared" si="660"/>
        <v/>
      </c>
      <c r="Q627" s="36" t="str">
        <f t="shared" si="660"/>
        <v/>
      </c>
      <c r="R627" s="36" t="str">
        <f t="shared" si="660"/>
        <v/>
      </c>
      <c r="S627" s="36" t="str">
        <f t="shared" si="660"/>
        <v/>
      </c>
      <c r="T627" s="36" t="str">
        <f t="shared" si="660"/>
        <v/>
      </c>
      <c r="U627" s="36" t="str">
        <f t="shared" si="660"/>
        <v/>
      </c>
      <c r="V627" s="36" t="str">
        <f t="shared" si="660"/>
        <v/>
      </c>
      <c r="W627" s="36" t="str">
        <f t="shared" si="660"/>
        <v/>
      </c>
      <c r="X627" s="36" t="str">
        <f t="shared" si="660"/>
        <v/>
      </c>
      <c r="Y627" s="36" t="str">
        <f t="shared" si="660"/>
        <v/>
      </c>
      <c r="Z627" s="36" t="str">
        <f t="shared" si="660"/>
        <v/>
      </c>
      <c r="AA627" s="36" t="str">
        <f t="shared" si="660"/>
        <v/>
      </c>
      <c r="AB627" s="36" t="str">
        <f t="shared" si="660"/>
        <v/>
      </c>
      <c r="AC627" s="36" t="str">
        <f t="shared" ref="AC627:AD627" si="661">IFERROR(AC297/AC87,"")</f>
        <v/>
      </c>
      <c r="AD627" s="36" t="str">
        <f t="shared" si="661"/>
        <v/>
      </c>
      <c r="AE627" s="56" t="str">
        <f t="shared" ref="AE627:AF627" si="662">IFERROR(AE297/AE87,"")</f>
        <v/>
      </c>
      <c r="AF627" s="51" t="str">
        <f t="shared" si="662"/>
        <v/>
      </c>
    </row>
    <row r="628" spans="1:32" x14ac:dyDescent="0.25">
      <c r="A628" s="2" t="s">
        <v>103</v>
      </c>
      <c r="B628" s="24" t="str">
        <f>VLOOKUP(Prod_Area_data[[#This Row],[or_product]],Ref_products[],2,FALSE)</f>
        <v>Lupins</v>
      </c>
      <c r="C628" s="24" t="str">
        <f>VLOOKUP(Prod_Area_data[[#This Row],[MS]],Ref_MS[],2,FALSE)</f>
        <v>Slovakia</v>
      </c>
      <c r="D628" s="28" t="str">
        <f t="shared" si="584"/>
        <v>Lupins</v>
      </c>
      <c r="E628" s="28" t="str">
        <f t="shared" si="584"/>
        <v>SK</v>
      </c>
      <c r="F628" s="28" t="str">
        <f t="shared" si="584"/>
        <v>Slovakia</v>
      </c>
      <c r="G628" s="36">
        <f t="shared" si="511"/>
        <v>1.0299291014226406</v>
      </c>
      <c r="H628" s="36" t="str">
        <f t="shared" ref="H628:AB628" si="663">IFERROR(H298/H88,"")</f>
        <v/>
      </c>
      <c r="I628" s="36" t="str">
        <f t="shared" si="663"/>
        <v/>
      </c>
      <c r="J628" s="36" t="str">
        <f t="shared" si="663"/>
        <v/>
      </c>
      <c r="K628" s="36" t="str">
        <f t="shared" si="663"/>
        <v/>
      </c>
      <c r="L628" s="36" t="str">
        <f t="shared" si="663"/>
        <v/>
      </c>
      <c r="M628" s="36">
        <f t="shared" si="663"/>
        <v>0</v>
      </c>
      <c r="N628" s="36">
        <f t="shared" si="663"/>
        <v>1.2666666666666666</v>
      </c>
      <c r="O628" s="36">
        <f t="shared" si="663"/>
        <v>0.6</v>
      </c>
      <c r="P628" s="36">
        <f t="shared" si="663"/>
        <v>0</v>
      </c>
      <c r="Q628" s="36" t="str">
        <f t="shared" si="663"/>
        <v/>
      </c>
      <c r="R628" s="36">
        <f t="shared" si="663"/>
        <v>1.4499999999999997</v>
      </c>
      <c r="S628" s="36">
        <f t="shared" si="663"/>
        <v>2</v>
      </c>
      <c r="T628" s="36">
        <f t="shared" si="663"/>
        <v>2.5</v>
      </c>
      <c r="U628" s="36">
        <f t="shared" si="663"/>
        <v>2.4</v>
      </c>
      <c r="V628" s="36">
        <f t="shared" si="663"/>
        <v>2.2592592592592591</v>
      </c>
      <c r="W628" s="36" t="str">
        <f t="shared" si="663"/>
        <v/>
      </c>
      <c r="X628" s="36" t="str">
        <f t="shared" si="663"/>
        <v/>
      </c>
      <c r="Y628" s="36">
        <f t="shared" si="663"/>
        <v>1.2088607594936709</v>
      </c>
      <c r="Z628" s="36">
        <f t="shared" si="663"/>
        <v>1.4680851063829787</v>
      </c>
      <c r="AA628" s="36">
        <f t="shared" si="663"/>
        <v>1.1200000000000001</v>
      </c>
      <c r="AB628" s="36">
        <f t="shared" si="663"/>
        <v>0.9821428571428571</v>
      </c>
      <c r="AC628" s="36">
        <f t="shared" ref="AC628:AD628" si="664">IFERROR(AC298/AC88,"")</f>
        <v>0.96226415094339623</v>
      </c>
      <c r="AD628" s="36">
        <f t="shared" si="664"/>
        <v>1.2608695652173911</v>
      </c>
      <c r="AE628" s="56">
        <f t="shared" ref="AE628:AF628" si="665">IFERROR(AE298/AE88,"")</f>
        <v>0.98764444712506361</v>
      </c>
      <c r="AF628" s="51">
        <f t="shared" si="665"/>
        <v>0.96486443111596998</v>
      </c>
    </row>
    <row r="629" spans="1:32" x14ac:dyDescent="0.25">
      <c r="A629" s="2" t="s">
        <v>103</v>
      </c>
      <c r="B629" s="24" t="str">
        <f>VLOOKUP(Prod_Area_data[[#This Row],[or_product]],Ref_products[],2,FALSE)</f>
        <v>Lupins</v>
      </c>
      <c r="C629" s="24" t="str">
        <f>VLOOKUP(Prod_Area_data[[#This Row],[MS]],Ref_MS[],2,FALSE)</f>
        <v>Finland</v>
      </c>
      <c r="D629" s="28" t="str">
        <f t="shared" si="584"/>
        <v>Lupins</v>
      </c>
      <c r="E629" s="28" t="str">
        <f t="shared" si="584"/>
        <v>FI</v>
      </c>
      <c r="F629" s="28" t="str">
        <f t="shared" si="584"/>
        <v>Finland</v>
      </c>
      <c r="G629" s="36">
        <f t="shared" si="511"/>
        <v>0</v>
      </c>
      <c r="H629" s="36" t="str">
        <f t="shared" ref="H629:AB629" si="666">IFERROR(H299/H89,"")</f>
        <v/>
      </c>
      <c r="I629" s="36" t="str">
        <f t="shared" si="666"/>
        <v/>
      </c>
      <c r="J629" s="36" t="str">
        <f t="shared" si="666"/>
        <v/>
      </c>
      <c r="K629" s="36" t="str">
        <f t="shared" si="666"/>
        <v/>
      </c>
      <c r="L629" s="36" t="str">
        <f t="shared" si="666"/>
        <v/>
      </c>
      <c r="M629" s="36" t="str">
        <f t="shared" si="666"/>
        <v/>
      </c>
      <c r="N629" s="36" t="str">
        <f t="shared" si="666"/>
        <v/>
      </c>
      <c r="O629" s="36" t="str">
        <f t="shared" si="666"/>
        <v/>
      </c>
      <c r="P629" s="36" t="str">
        <f t="shared" si="666"/>
        <v/>
      </c>
      <c r="Q629" s="36" t="str">
        <f t="shared" si="666"/>
        <v/>
      </c>
      <c r="R629" s="36" t="str">
        <f t="shared" si="666"/>
        <v/>
      </c>
      <c r="S629" s="36" t="str">
        <f t="shared" si="666"/>
        <v/>
      </c>
      <c r="T629" s="36" t="str">
        <f t="shared" si="666"/>
        <v/>
      </c>
      <c r="U629" s="36" t="str">
        <f t="shared" si="666"/>
        <v/>
      </c>
      <c r="V629" s="36" t="str">
        <f t="shared" si="666"/>
        <v/>
      </c>
      <c r="W629" s="36" t="str">
        <f t="shared" si="666"/>
        <v/>
      </c>
      <c r="X629" s="36" t="str">
        <f t="shared" si="666"/>
        <v/>
      </c>
      <c r="Y629" s="36" t="str">
        <f t="shared" si="666"/>
        <v/>
      </c>
      <c r="Z629" s="36" t="str">
        <f t="shared" si="666"/>
        <v/>
      </c>
      <c r="AA629" s="36" t="str">
        <f t="shared" si="666"/>
        <v/>
      </c>
      <c r="AB629" s="36" t="str">
        <f t="shared" si="666"/>
        <v/>
      </c>
      <c r="AC629" s="36" t="str">
        <f t="shared" ref="AC629:AD629" si="667">IFERROR(AC299/AC89,"")</f>
        <v/>
      </c>
      <c r="AD629" s="36" t="str">
        <f t="shared" si="667"/>
        <v/>
      </c>
      <c r="AE629" s="56" t="str">
        <f t="shared" ref="AE629:AF629" si="668">IFERROR(AE299/AE89,"")</f>
        <v/>
      </c>
      <c r="AF629" s="51" t="str">
        <f t="shared" si="668"/>
        <v/>
      </c>
    </row>
    <row r="630" spans="1:32" x14ac:dyDescent="0.25">
      <c r="A630" s="2" t="s">
        <v>103</v>
      </c>
      <c r="B630" s="24" t="str">
        <f>VLOOKUP(Prod_Area_data[[#This Row],[or_product]],Ref_products[],2,FALSE)</f>
        <v>Lupins</v>
      </c>
      <c r="C630" s="24" t="str">
        <f>VLOOKUP(Prod_Area_data[[#This Row],[MS]],Ref_MS[],2,FALSE)</f>
        <v>Sweden</v>
      </c>
      <c r="D630" s="28" t="str">
        <f t="shared" si="584"/>
        <v>Lupins</v>
      </c>
      <c r="E630" s="28" t="str">
        <f t="shared" si="584"/>
        <v>SE</v>
      </c>
      <c r="F630" s="28" t="str">
        <f t="shared" si="584"/>
        <v>Sweden</v>
      </c>
      <c r="G630" s="36">
        <f t="shared" si="511"/>
        <v>0</v>
      </c>
      <c r="H630" s="36" t="str">
        <f t="shared" ref="H630:AB630" si="669">IFERROR(H300/H90,"")</f>
        <v/>
      </c>
      <c r="I630" s="36" t="str">
        <f t="shared" si="669"/>
        <v/>
      </c>
      <c r="J630" s="36" t="str">
        <f t="shared" si="669"/>
        <v/>
      </c>
      <c r="K630" s="36" t="str">
        <f t="shared" si="669"/>
        <v/>
      </c>
      <c r="L630" s="36" t="str">
        <f t="shared" si="669"/>
        <v/>
      </c>
      <c r="M630" s="36" t="str">
        <f t="shared" si="669"/>
        <v/>
      </c>
      <c r="N630" s="36" t="str">
        <f t="shared" si="669"/>
        <v/>
      </c>
      <c r="O630" s="36" t="str">
        <f t="shared" si="669"/>
        <v/>
      </c>
      <c r="P630" s="36" t="str">
        <f t="shared" si="669"/>
        <v/>
      </c>
      <c r="Q630" s="36" t="str">
        <f t="shared" si="669"/>
        <v/>
      </c>
      <c r="R630" s="36" t="str">
        <f t="shared" si="669"/>
        <v/>
      </c>
      <c r="S630" s="36" t="str">
        <f t="shared" si="669"/>
        <v/>
      </c>
      <c r="T630" s="36" t="str">
        <f t="shared" si="669"/>
        <v/>
      </c>
      <c r="U630" s="36" t="str">
        <f t="shared" si="669"/>
        <v/>
      </c>
      <c r="V630" s="36" t="str">
        <f t="shared" si="669"/>
        <v/>
      </c>
      <c r="W630" s="36" t="str">
        <f t="shared" si="669"/>
        <v/>
      </c>
      <c r="X630" s="36" t="str">
        <f t="shared" si="669"/>
        <v/>
      </c>
      <c r="Y630" s="36" t="str">
        <f t="shared" si="669"/>
        <v/>
      </c>
      <c r="Z630" s="36" t="str">
        <f t="shared" si="669"/>
        <v/>
      </c>
      <c r="AA630" s="36" t="str">
        <f t="shared" si="669"/>
        <v/>
      </c>
      <c r="AB630" s="36" t="str">
        <f t="shared" si="669"/>
        <v/>
      </c>
      <c r="AC630" s="36" t="str">
        <f t="shared" ref="AC630:AD630" si="670">IFERROR(AC300/AC90,"")</f>
        <v/>
      </c>
      <c r="AD630" s="36" t="str">
        <f t="shared" si="670"/>
        <v/>
      </c>
      <c r="AE630" s="56" t="str">
        <f t="shared" ref="AE630:AF630" si="671">IFERROR(AE300/AE90,"")</f>
        <v/>
      </c>
      <c r="AF630" s="51" t="str">
        <f t="shared" si="671"/>
        <v/>
      </c>
    </row>
    <row r="631" spans="1:32" x14ac:dyDescent="0.25">
      <c r="A631" s="2" t="s">
        <v>103</v>
      </c>
      <c r="B631" s="24" t="str">
        <f>VLOOKUP(Prod_Area_data[[#This Row],[or_product]],Ref_products[],2,FALSE)</f>
        <v>Lupins</v>
      </c>
      <c r="C631" s="24" t="str">
        <f>VLOOKUP(Prod_Area_data[[#This Row],[MS]],Ref_MS[],2,FALSE)</f>
        <v>United Kingdom</v>
      </c>
      <c r="D631" s="28" t="str">
        <f t="shared" si="584"/>
        <v>Lupins</v>
      </c>
      <c r="E631" s="28" t="str">
        <f t="shared" si="584"/>
        <v>UK</v>
      </c>
      <c r="F631" s="28" t="str">
        <f t="shared" si="584"/>
        <v>United Kingdom</v>
      </c>
      <c r="G631" s="36">
        <f t="shared" si="511"/>
        <v>0</v>
      </c>
      <c r="H631" s="36" t="str">
        <f t="shared" ref="H631:AB631" si="672">IFERROR(H301/H91,"")</f>
        <v/>
      </c>
      <c r="I631" s="36" t="str">
        <f t="shared" si="672"/>
        <v/>
      </c>
      <c r="J631" s="36" t="str">
        <f t="shared" si="672"/>
        <v/>
      </c>
      <c r="K631" s="36" t="str">
        <f t="shared" si="672"/>
        <v/>
      </c>
      <c r="L631" s="36" t="str">
        <f t="shared" si="672"/>
        <v/>
      </c>
      <c r="M631" s="36" t="str">
        <f t="shared" si="672"/>
        <v/>
      </c>
      <c r="N631" s="36" t="str">
        <f t="shared" si="672"/>
        <v/>
      </c>
      <c r="O631" s="36" t="str">
        <f t="shared" si="672"/>
        <v/>
      </c>
      <c r="P631" s="36" t="str">
        <f t="shared" si="672"/>
        <v/>
      </c>
      <c r="Q631" s="36" t="str">
        <f t="shared" si="672"/>
        <v/>
      </c>
      <c r="R631" s="36" t="str">
        <f t="shared" si="672"/>
        <v/>
      </c>
      <c r="S631" s="36" t="str">
        <f t="shared" si="672"/>
        <v/>
      </c>
      <c r="T631" s="36" t="str">
        <f t="shared" si="672"/>
        <v/>
      </c>
      <c r="U631" s="36" t="str">
        <f t="shared" si="672"/>
        <v/>
      </c>
      <c r="V631" s="36" t="str">
        <f t="shared" si="672"/>
        <v/>
      </c>
      <c r="W631" s="36" t="str">
        <f t="shared" si="672"/>
        <v/>
      </c>
      <c r="X631" s="36" t="str">
        <f t="shared" si="672"/>
        <v/>
      </c>
      <c r="Y631" s="36" t="str">
        <f t="shared" si="672"/>
        <v/>
      </c>
      <c r="Z631" s="36" t="str">
        <f t="shared" si="672"/>
        <v/>
      </c>
      <c r="AA631" s="36" t="str">
        <f t="shared" si="672"/>
        <v/>
      </c>
      <c r="AB631" s="36" t="str">
        <f t="shared" si="672"/>
        <v/>
      </c>
      <c r="AC631" s="36" t="str">
        <f t="shared" ref="AC631:AD631" si="673">IFERROR(AC301/AC91,"")</f>
        <v/>
      </c>
      <c r="AD631" s="36" t="str">
        <f t="shared" si="673"/>
        <v/>
      </c>
      <c r="AE631" s="56" t="str">
        <f t="shared" ref="AE631:AF631" si="674">IFERROR(AE301/AE91,"")</f>
        <v/>
      </c>
      <c r="AF631" s="51" t="str">
        <f t="shared" si="674"/>
        <v/>
      </c>
    </row>
    <row r="632" spans="1:32" x14ac:dyDescent="0.25">
      <c r="A632" s="2" t="s">
        <v>103</v>
      </c>
      <c r="B632" s="24" t="str">
        <f>VLOOKUP(Prod_Area_data[[#This Row],[or_product]],Ref_products[],2,FALSE)</f>
        <v>Rapeseed</v>
      </c>
      <c r="C632" s="24" t="str">
        <f>VLOOKUP(Prod_Area_data[[#This Row],[MS]],Ref_MS[],2,FALSE)</f>
        <v>EU-27</v>
      </c>
      <c r="D632" s="28" t="str">
        <f>IF(D92=D302,D302,"Error")</f>
        <v>Rape and turnip rape</v>
      </c>
      <c r="E632" s="28" t="str">
        <f>IF(E92=E302,E302,"Error")</f>
        <v>EU-27</v>
      </c>
      <c r="F632" s="28" t="str">
        <f t="shared" ref="F632:F694" si="675">IF(F92=F302,F302,"Error")</f>
        <v>European Union (27 MS)</v>
      </c>
      <c r="G632" s="36">
        <f t="shared" si="511"/>
        <v>3.1797666505777777</v>
      </c>
      <c r="H632" s="36">
        <f t="shared" ref="H632:AB632" si="676">IFERROR(H302/H92,"")</f>
        <v>2.7116946139432079</v>
      </c>
      <c r="I632" s="36">
        <f t="shared" si="676"/>
        <v>2.8000391438751904</v>
      </c>
      <c r="J632" s="36">
        <f t="shared" si="676"/>
        <v>2.6603504180977526</v>
      </c>
      <c r="K632" s="36">
        <f t="shared" si="676"/>
        <v>2.5608034551312815</v>
      </c>
      <c r="L632" s="36">
        <f t="shared" si="676"/>
        <v>3.44220488350844</v>
      </c>
      <c r="M632" s="36">
        <f t="shared" si="676"/>
        <v>3.205152669540611</v>
      </c>
      <c r="N632" s="36">
        <f t="shared" si="676"/>
        <v>2.9366434938968315</v>
      </c>
      <c r="O632" s="36">
        <f t="shared" si="676"/>
        <v>2.760280075526742</v>
      </c>
      <c r="P632" s="36">
        <f t="shared" si="676"/>
        <v>3.0576019054759129</v>
      </c>
      <c r="Q632" s="36">
        <f t="shared" si="676"/>
        <v>3.2886041716646908</v>
      </c>
      <c r="R632" s="36">
        <f t="shared" si="676"/>
        <v>2.8442599236647124</v>
      </c>
      <c r="S632" s="36">
        <f t="shared" si="676"/>
        <v>2.7258195826135299</v>
      </c>
      <c r="T632" s="36">
        <f t="shared" si="676"/>
        <v>3.0607979989510623</v>
      </c>
      <c r="U632" s="36">
        <f t="shared" si="676"/>
        <v>3.1434993205445654</v>
      </c>
      <c r="V632" s="36">
        <f t="shared" si="676"/>
        <v>3.6131678861606877</v>
      </c>
      <c r="W632" s="36">
        <f t="shared" si="676"/>
        <v>3.3147058166835266</v>
      </c>
      <c r="X632" s="36">
        <f t="shared" si="676"/>
        <v>3.0780737618899696</v>
      </c>
      <c r="Y632" s="36">
        <f t="shared" si="676"/>
        <v>3.2094597762283441</v>
      </c>
      <c r="Z632" s="36">
        <f t="shared" si="676"/>
        <v>2.8496045181643055</v>
      </c>
      <c r="AA632" s="36">
        <f t="shared" si="676"/>
        <v>3.0045734000425885</v>
      </c>
      <c r="AB632" s="36">
        <f t="shared" si="676"/>
        <v>3.1355818502629784</v>
      </c>
      <c r="AC632" s="36">
        <f t="shared" ref="AC632:AD632" si="677">IFERROR(AC302/AC92,"")</f>
        <v>3.20540854146248</v>
      </c>
      <c r="AD632" s="36">
        <f t="shared" si="677"/>
        <v>3.3228483824116464</v>
      </c>
      <c r="AE632" s="56">
        <f t="shared" ref="AE632:AF632" si="678">IFERROR(AE302/AE92,"")</f>
        <v>3.1983095600078744</v>
      </c>
      <c r="AF632" s="51">
        <f t="shared" si="678"/>
        <v>3.2580541430177661</v>
      </c>
    </row>
    <row r="633" spans="1:32" x14ac:dyDescent="0.25">
      <c r="A633" s="2" t="s">
        <v>103</v>
      </c>
      <c r="B633" s="24" t="str">
        <f>VLOOKUP(Prod_Area_data[[#This Row],[or_product]],Ref_products[],2,FALSE)</f>
        <v>Rapeseed</v>
      </c>
      <c r="C633" s="24" t="str">
        <f>VLOOKUP(Prod_Area_data[[#This Row],[MS]],Ref_MS[],2,FALSE)</f>
        <v>EU-28</v>
      </c>
      <c r="D633" s="28" t="str">
        <f t="shared" ref="D633:D661" si="679">IF(D93=D303,D303,"Error")</f>
        <v>Rape and turnip rape</v>
      </c>
      <c r="E633" s="28" t="s">
        <v>34</v>
      </c>
      <c r="F633" s="28" t="str">
        <f t="shared" si="675"/>
        <v>European Union (28 States)</v>
      </c>
      <c r="G633" s="36"/>
      <c r="H633" s="36">
        <f t="shared" ref="H633:AB633" si="680">IFERROR(H303/H93,"")</f>
        <v>2.7675041802125162</v>
      </c>
      <c r="I633" s="36">
        <f t="shared" si="680"/>
        <v>2.8065964586312102</v>
      </c>
      <c r="J633" s="36">
        <f t="shared" si="680"/>
        <v>2.7834763249993468</v>
      </c>
      <c r="K633" s="36">
        <f t="shared" si="680"/>
        <v>2.6508418861170968</v>
      </c>
      <c r="L633" s="36">
        <f t="shared" si="680"/>
        <v>3.418665649817386</v>
      </c>
      <c r="M633" s="36">
        <f t="shared" si="680"/>
        <v>3.2536800734253646</v>
      </c>
      <c r="N633" s="36">
        <f t="shared" si="680"/>
        <v>3.0155498219279537</v>
      </c>
      <c r="O633" s="36">
        <f t="shared" si="680"/>
        <v>2.8287224882504889</v>
      </c>
      <c r="P633" s="36">
        <f t="shared" si="680"/>
        <v>3.0809996096287273</v>
      </c>
      <c r="Q633" s="36">
        <f t="shared" si="680"/>
        <v>3.2943456204474573</v>
      </c>
      <c r="R633" s="36">
        <f t="shared" si="680"/>
        <v>2.9011144746600914</v>
      </c>
      <c r="S633" s="36">
        <f t="shared" si="680"/>
        <v>2.8497463072290583</v>
      </c>
      <c r="T633" s="36">
        <f t="shared" si="680"/>
        <v>3.0999397662156105</v>
      </c>
      <c r="U633" s="36">
        <f t="shared" si="680"/>
        <v>3.1256813831015506</v>
      </c>
      <c r="V633" s="36">
        <f t="shared" si="680"/>
        <v>3.6163121296201139</v>
      </c>
      <c r="W633" s="36">
        <f t="shared" si="680"/>
        <v>3.3735239922216609</v>
      </c>
      <c r="X633" s="36">
        <f t="shared" si="680"/>
        <v>3.0769712226362542</v>
      </c>
      <c r="Y633" s="36">
        <f t="shared" si="680"/>
        <v>3.2628138164435896</v>
      </c>
      <c r="Z633" s="36">
        <f t="shared" si="680"/>
        <v>2.9004232959115206</v>
      </c>
      <c r="AA633" s="36">
        <f t="shared" si="680"/>
        <v>3.0329489787427657</v>
      </c>
      <c r="AB633" s="36" t="str">
        <f t="shared" si="680"/>
        <v/>
      </c>
      <c r="AC633" s="36" t="str">
        <f t="shared" ref="AC633:AD633" si="681">IFERROR(AC303/AC93,"")</f>
        <v/>
      </c>
      <c r="AD633" s="36" t="str">
        <f t="shared" si="681"/>
        <v/>
      </c>
      <c r="AE633" s="56" t="str">
        <f t="shared" ref="AE633:AF633" si="682">IFERROR(AE303/AE93,"")</f>
        <v/>
      </c>
      <c r="AF633" s="51" t="str">
        <f t="shared" si="682"/>
        <v/>
      </c>
    </row>
    <row r="634" spans="1:32" x14ac:dyDescent="0.25">
      <c r="A634" s="2" t="s">
        <v>103</v>
      </c>
      <c r="B634" s="24" t="str">
        <f>VLOOKUP(Prod_Area_data[[#This Row],[or_product]],Ref_products[],2,FALSE)</f>
        <v>Rapeseed</v>
      </c>
      <c r="C634" s="24" t="str">
        <f>VLOOKUP(Prod_Area_data[[#This Row],[MS]],Ref_MS[],2,FALSE)</f>
        <v>Belgium</v>
      </c>
      <c r="D634" s="28" t="str">
        <f t="shared" si="679"/>
        <v>Rape and turnip rape</v>
      </c>
      <c r="E634" s="28" t="str">
        <f t="shared" ref="E634:E661" si="683">IF(E94=E304,E304,"Error")</f>
        <v>BE</v>
      </c>
      <c r="F634" s="28" t="str">
        <f t="shared" si="675"/>
        <v>Belgium</v>
      </c>
      <c r="G634" s="36">
        <f t="shared" si="511"/>
        <v>3.6247533834511665</v>
      </c>
      <c r="H634" s="36">
        <f t="shared" ref="H634:AB634" si="684">IFERROR(H304/H94,"")</f>
        <v>2.9583333333333335</v>
      </c>
      <c r="I634" s="36">
        <f t="shared" si="684"/>
        <v>3.607843137254902</v>
      </c>
      <c r="J634" s="36">
        <f t="shared" si="684"/>
        <v>3.5882352941176476</v>
      </c>
      <c r="K634" s="36">
        <f t="shared" si="684"/>
        <v>3.6521739130434785</v>
      </c>
      <c r="L634" s="36">
        <f t="shared" si="684"/>
        <v>4.0892857142857144</v>
      </c>
      <c r="M634" s="36">
        <f t="shared" si="684"/>
        <v>4.2857142857142856</v>
      </c>
      <c r="N634" s="36">
        <f t="shared" si="684"/>
        <v>3.541666666666667</v>
      </c>
      <c r="O634" s="36">
        <f t="shared" si="684"/>
        <v>3.7499999999999996</v>
      </c>
      <c r="P634" s="36">
        <f t="shared" si="684"/>
        <v>3.8720930232558137</v>
      </c>
      <c r="Q634" s="36">
        <f t="shared" si="684"/>
        <v>4.2989690721649492</v>
      </c>
      <c r="R634" s="36">
        <f t="shared" si="684"/>
        <v>4.0265486725663715</v>
      </c>
      <c r="S634" s="36">
        <f t="shared" si="684"/>
        <v>4.3435940099833612</v>
      </c>
      <c r="T634" s="36">
        <f t="shared" si="684"/>
        <v>3.8412698412698414</v>
      </c>
      <c r="U634" s="36">
        <f t="shared" si="684"/>
        <v>3.9200561009817672</v>
      </c>
      <c r="V634" s="36">
        <f t="shared" si="684"/>
        <v>4.3699753896636588</v>
      </c>
      <c r="W634" s="36">
        <f t="shared" si="684"/>
        <v>4.2848269742679683</v>
      </c>
      <c r="X634" s="36">
        <f t="shared" si="684"/>
        <v>3.4454148471615724</v>
      </c>
      <c r="Y634" s="36">
        <f t="shared" si="684"/>
        <v>4.2597042513863217</v>
      </c>
      <c r="Z634" s="36">
        <f t="shared" si="684"/>
        <v>3.7869142351900971</v>
      </c>
      <c r="AA634" s="36">
        <f t="shared" si="684"/>
        <v>3.56695464362851</v>
      </c>
      <c r="AB634" s="36">
        <f t="shared" si="684"/>
        <v>3.7007481296758105</v>
      </c>
      <c r="AC634" s="36">
        <f t="shared" ref="AC634:AD634" si="685">IFERROR(AC304/AC94,"")</f>
        <v>3.4420024420024422</v>
      </c>
      <c r="AD634" s="36">
        <f t="shared" si="685"/>
        <v>4.2395348837209301</v>
      </c>
      <c r="AE634" s="56">
        <f t="shared" ref="AE634:AF634" si="686">IFERROR(AE304/AE94,"")</f>
        <v>3.6065573770491803</v>
      </c>
      <c r="AF634" s="51">
        <f t="shared" si="686"/>
        <v>4.07</v>
      </c>
    </row>
    <row r="635" spans="1:32" x14ac:dyDescent="0.25">
      <c r="A635" s="2" t="s">
        <v>103</v>
      </c>
      <c r="B635" s="24" t="str">
        <f>VLOOKUP(Prod_Area_data[[#This Row],[or_product]],Ref_products[],2,FALSE)</f>
        <v>Rapeseed</v>
      </c>
      <c r="C635" s="24" t="str">
        <f>VLOOKUP(Prod_Area_data[[#This Row],[MS]],Ref_MS[],2,FALSE)</f>
        <v>Bulgaria</v>
      </c>
      <c r="D635" s="28" t="str">
        <f t="shared" si="679"/>
        <v>Rape and turnip rape</v>
      </c>
      <c r="E635" s="28" t="str">
        <f t="shared" si="683"/>
        <v>BG</v>
      </c>
      <c r="F635" s="28" t="str">
        <f t="shared" si="675"/>
        <v>Bulgaria</v>
      </c>
      <c r="G635" s="36">
        <f t="shared" si="511"/>
        <v>2.5915612709599096</v>
      </c>
      <c r="H635" s="36">
        <f t="shared" ref="H635:AB635" si="687">IFERROR(H305/H95,"")</f>
        <v>1.2</v>
      </c>
      <c r="I635" s="36">
        <f t="shared" si="687"/>
        <v>1.125748502994012</v>
      </c>
      <c r="J635" s="36">
        <f t="shared" si="687"/>
        <v>1.1739130434782608</v>
      </c>
      <c r="K635" s="36">
        <f t="shared" si="687"/>
        <v>0.88976377952755914</v>
      </c>
      <c r="L635" s="36">
        <f t="shared" si="687"/>
        <v>1.982300884955752</v>
      </c>
      <c r="M635" s="36">
        <f t="shared" si="687"/>
        <v>1.9818181818181819</v>
      </c>
      <c r="N635" s="36">
        <f t="shared" si="687"/>
        <v>1.8037974683544302</v>
      </c>
      <c r="O635" s="36">
        <f t="shared" si="687"/>
        <v>1.7222222222222223</v>
      </c>
      <c r="P635" s="36">
        <f t="shared" si="687"/>
        <v>2.6422857142857143</v>
      </c>
      <c r="Q635" s="36">
        <f t="shared" si="687"/>
        <v>2.1725092250922509</v>
      </c>
      <c r="R635" s="36">
        <f t="shared" si="687"/>
        <v>2.5706062750648742</v>
      </c>
      <c r="S635" s="36">
        <f t="shared" si="687"/>
        <v>2.2476762785871771</v>
      </c>
      <c r="T635" s="36">
        <f t="shared" si="687"/>
        <v>2.0148698884758365</v>
      </c>
      <c r="U635" s="36">
        <f t="shared" si="687"/>
        <v>2.5005940888162783</v>
      </c>
      <c r="V635" s="36">
        <f t="shared" si="687"/>
        <v>2.7756979862243019</v>
      </c>
      <c r="W635" s="36">
        <f t="shared" si="687"/>
        <v>2.4767632906935808</v>
      </c>
      <c r="X635" s="36">
        <f t="shared" si="687"/>
        <v>2.9692146230540493</v>
      </c>
      <c r="Y635" s="36">
        <f t="shared" si="687"/>
        <v>2.9815748521630874</v>
      </c>
      <c r="Z635" s="36">
        <f t="shared" si="687"/>
        <v>2.579345088161209</v>
      </c>
      <c r="AA635" s="36">
        <f t="shared" si="687"/>
        <v>2.8329695045313223</v>
      </c>
      <c r="AB635" s="36">
        <f t="shared" si="687"/>
        <v>2.3237367802585194</v>
      </c>
      <c r="AC635" s="36">
        <f t="shared" ref="AC635:AD635" si="688">IFERROR(AC305/AC95,"")</f>
        <v>2.8447366409295927</v>
      </c>
      <c r="AD635" s="36">
        <f t="shared" si="688"/>
        <v>2.2900332482795949</v>
      </c>
      <c r="AE635" s="56">
        <f t="shared" ref="AE635:AF635" si="689">IFERROR(AE305/AE95,"")</f>
        <v>2.6179775280898876</v>
      </c>
      <c r="AF635" s="51">
        <f t="shared" si="689"/>
        <v>2.69</v>
      </c>
    </row>
    <row r="636" spans="1:32" x14ac:dyDescent="0.25">
      <c r="A636" s="2" t="s">
        <v>103</v>
      </c>
      <c r="B636" s="24" t="str">
        <f>VLOOKUP(Prod_Area_data[[#This Row],[or_product]],Ref_products[],2,FALSE)</f>
        <v>Rapeseed</v>
      </c>
      <c r="C636" s="24" t="str">
        <f>VLOOKUP(Prod_Area_data[[#This Row],[MS]],Ref_MS[],2,FALSE)</f>
        <v>Czechia</v>
      </c>
      <c r="D636" s="28" t="str">
        <f t="shared" si="679"/>
        <v>Rape and turnip rape</v>
      </c>
      <c r="E636" s="28" t="str">
        <f t="shared" si="683"/>
        <v>CZ</v>
      </c>
      <c r="F636" s="28" t="str">
        <f t="shared" si="675"/>
        <v>Czechia</v>
      </c>
      <c r="G636" s="36">
        <f t="shared" si="511"/>
        <v>3.2732011421152971</v>
      </c>
      <c r="H636" s="36">
        <f t="shared" ref="H636:AB636" si="690">IFERROR(H306/H96,"")</f>
        <v>2.6078752316244591</v>
      </c>
      <c r="I636" s="36">
        <f t="shared" si="690"/>
        <v>2.8376093294460638</v>
      </c>
      <c r="J636" s="36">
        <f t="shared" si="690"/>
        <v>2.2667731629392973</v>
      </c>
      <c r="K636" s="36">
        <f t="shared" si="690"/>
        <v>1.5450199203187251</v>
      </c>
      <c r="L636" s="36">
        <f t="shared" si="690"/>
        <v>3.6019267822736034</v>
      </c>
      <c r="M636" s="36">
        <f t="shared" si="690"/>
        <v>2.8794910179640718</v>
      </c>
      <c r="N636" s="36">
        <f t="shared" si="690"/>
        <v>3.0123203285420947</v>
      </c>
      <c r="O636" s="36">
        <f t="shared" si="690"/>
        <v>3.0565758293838865</v>
      </c>
      <c r="P636" s="36">
        <f t="shared" si="690"/>
        <v>2.9389184645558983</v>
      </c>
      <c r="Q636" s="36">
        <f t="shared" si="690"/>
        <v>3.1795377677564822</v>
      </c>
      <c r="R636" s="36">
        <f t="shared" si="690"/>
        <v>2.8263651645789278</v>
      </c>
      <c r="S636" s="36">
        <f t="shared" si="690"/>
        <v>2.8015479793245666</v>
      </c>
      <c r="T636" s="36">
        <f t="shared" si="690"/>
        <v>2.7637296920163466</v>
      </c>
      <c r="U636" s="36">
        <f t="shared" si="690"/>
        <v>3.445977889735202</v>
      </c>
      <c r="V636" s="36">
        <f t="shared" si="690"/>
        <v>3.9489339840739786</v>
      </c>
      <c r="W636" s="36">
        <f t="shared" si="690"/>
        <v>3.4305805887814738</v>
      </c>
      <c r="X636" s="36">
        <f t="shared" si="690"/>
        <v>3.4584340568462304</v>
      </c>
      <c r="Y636" s="36">
        <f t="shared" si="690"/>
        <v>2.9072693146654491</v>
      </c>
      <c r="Z636" s="36">
        <f t="shared" si="690"/>
        <v>3.4258620689655173</v>
      </c>
      <c r="AA636" s="36">
        <f t="shared" si="690"/>
        <v>3.0464216125125074</v>
      </c>
      <c r="AB636" s="36">
        <f t="shared" si="690"/>
        <v>3.3821188995410227</v>
      </c>
      <c r="AC636" s="36">
        <f t="shared" ref="AC636:AD636" si="691">IFERROR(AC306/AC96,"")</f>
        <v>2.9940698761392852</v>
      </c>
      <c r="AD636" s="36">
        <f t="shared" si="691"/>
        <v>3.3910629142923603</v>
      </c>
      <c r="AE636" s="56">
        <f t="shared" ref="AE636:AF636" si="692">IFERROR(AE306/AE96,"")</f>
        <v>3.4035110806969526</v>
      </c>
      <c r="AF636" s="51">
        <f t="shared" si="692"/>
        <v>3.33</v>
      </c>
    </row>
    <row r="637" spans="1:32" x14ac:dyDescent="0.25">
      <c r="A637" s="2" t="s">
        <v>103</v>
      </c>
      <c r="B637" s="24" t="str">
        <f>VLOOKUP(Prod_Area_data[[#This Row],[or_product]],Ref_products[],2,FALSE)</f>
        <v>Rapeseed</v>
      </c>
      <c r="C637" s="24" t="str">
        <f>VLOOKUP(Prod_Area_data[[#This Row],[MS]],Ref_MS[],2,FALSE)</f>
        <v>Denmark</v>
      </c>
      <c r="D637" s="28" t="str">
        <f t="shared" si="679"/>
        <v>Rape and turnip rape</v>
      </c>
      <c r="E637" s="28" t="str">
        <f t="shared" si="683"/>
        <v>DK</v>
      </c>
      <c r="F637" s="28" t="str">
        <f t="shared" si="675"/>
        <v>Denmark</v>
      </c>
      <c r="G637" s="36">
        <f t="shared" si="511"/>
        <v>4.1100850616586797</v>
      </c>
      <c r="H637" s="36">
        <f t="shared" ref="H637:AB637" si="693">IFERROR(H307/H97,"")</f>
        <v>2.9434914228052471</v>
      </c>
      <c r="I637" s="36">
        <f t="shared" si="693"/>
        <v>2.6818757921419514</v>
      </c>
      <c r="J637" s="36">
        <f t="shared" si="693"/>
        <v>2.5897740784780026</v>
      </c>
      <c r="K637" s="36">
        <f t="shared" si="693"/>
        <v>3.3227016885553473</v>
      </c>
      <c r="L637" s="36">
        <f t="shared" si="693"/>
        <v>3.8368852459016396</v>
      </c>
      <c r="M637" s="36">
        <f t="shared" si="693"/>
        <v>3.0635631154879137</v>
      </c>
      <c r="N637" s="36">
        <f t="shared" si="693"/>
        <v>3.4665071770334928</v>
      </c>
      <c r="O637" s="36">
        <f t="shared" si="693"/>
        <v>3.3275669642857144</v>
      </c>
      <c r="P637" s="36">
        <f t="shared" si="693"/>
        <v>3.6560139453805931</v>
      </c>
      <c r="Q637" s="36">
        <f t="shared" si="693"/>
        <v>3.9080318822808091</v>
      </c>
      <c r="R637" s="36">
        <f t="shared" si="693"/>
        <v>3.4822822822822821</v>
      </c>
      <c r="S637" s="36">
        <f t="shared" si="693"/>
        <v>3.3774086378737542</v>
      </c>
      <c r="T637" s="36">
        <f t="shared" si="693"/>
        <v>3.7536793183578623</v>
      </c>
      <c r="U637" s="36">
        <f t="shared" si="693"/>
        <v>3.8809255079006779</v>
      </c>
      <c r="V637" s="36">
        <f t="shared" si="693"/>
        <v>4.26791089704997</v>
      </c>
      <c r="W637" s="36">
        <f t="shared" si="693"/>
        <v>4.2687338501291991</v>
      </c>
      <c r="X637" s="36">
        <f t="shared" si="693"/>
        <v>3.1017156862745101</v>
      </c>
      <c r="Y637" s="36">
        <f t="shared" si="693"/>
        <v>4.1796171171171173</v>
      </c>
      <c r="Z637" s="36">
        <f t="shared" si="693"/>
        <v>3.4298737727910242</v>
      </c>
      <c r="AA637" s="36">
        <f t="shared" si="693"/>
        <v>4.404833836858006</v>
      </c>
      <c r="AB637" s="36">
        <f t="shared" si="693"/>
        <v>3.8396161754626457</v>
      </c>
      <c r="AC637" s="36">
        <f t="shared" ref="AC637:AD637" si="694">IFERROR(AC307/AC97,"")</f>
        <v>4.0080049261083737</v>
      </c>
      <c r="AD637" s="36">
        <f t="shared" si="694"/>
        <v>4.4931783729156143</v>
      </c>
      <c r="AE637" s="56">
        <f t="shared" ref="AE637:AF637" si="695">IFERROR(AE307/AE97,"")</f>
        <v>3.9174164220096599</v>
      </c>
      <c r="AF637" s="51">
        <f t="shared" si="695"/>
        <v>4.05</v>
      </c>
    </row>
    <row r="638" spans="1:32" x14ac:dyDescent="0.25">
      <c r="A638" s="2" t="s">
        <v>103</v>
      </c>
      <c r="B638" s="24" t="str">
        <f>VLOOKUP(Prod_Area_data[[#This Row],[or_product]],Ref_products[],2,FALSE)</f>
        <v>Rapeseed</v>
      </c>
      <c r="C638" s="24" t="str">
        <f>VLOOKUP(Prod_Area_data[[#This Row],[MS]],Ref_MS[],2,FALSE)</f>
        <v>Germany</v>
      </c>
      <c r="D638" s="28" t="str">
        <f t="shared" si="679"/>
        <v>Rape and turnip rape</v>
      </c>
      <c r="E638" s="28" t="str">
        <f t="shared" si="683"/>
        <v>DE</v>
      </c>
      <c r="F638" s="28" t="str">
        <f t="shared" si="675"/>
        <v>Germany</v>
      </c>
      <c r="G638" s="36">
        <f t="shared" si="511"/>
        <v>3.6032168344990634</v>
      </c>
      <c r="H638" s="36">
        <f t="shared" ref="H638:AB638" si="696">IFERROR(H308/H98,"")</f>
        <v>3.3262523191094617</v>
      </c>
      <c r="I638" s="36">
        <f t="shared" si="696"/>
        <v>3.6556239015817225</v>
      </c>
      <c r="J638" s="36">
        <f t="shared" si="696"/>
        <v>2.9683017121702915</v>
      </c>
      <c r="K638" s="36">
        <f t="shared" si="696"/>
        <v>2.8712863463969662</v>
      </c>
      <c r="L638" s="36">
        <f t="shared" si="696"/>
        <v>4.1114227832320402</v>
      </c>
      <c r="M638" s="36">
        <f t="shared" si="696"/>
        <v>3.7589850435300241</v>
      </c>
      <c r="N638" s="36">
        <f t="shared" si="696"/>
        <v>3.7344296710986704</v>
      </c>
      <c r="O638" s="36">
        <f t="shared" si="696"/>
        <v>3.4365715023898722</v>
      </c>
      <c r="P638" s="36">
        <f t="shared" si="696"/>
        <v>3.7606332530823665</v>
      </c>
      <c r="Q638" s="36">
        <f t="shared" si="696"/>
        <v>4.2867727025557363</v>
      </c>
      <c r="R638" s="36">
        <f t="shared" si="696"/>
        <v>3.8992608814672871</v>
      </c>
      <c r="S638" s="36">
        <f t="shared" si="696"/>
        <v>2.9124642480806866</v>
      </c>
      <c r="T638" s="36">
        <f t="shared" si="696"/>
        <v>3.6909355382024196</v>
      </c>
      <c r="U638" s="36">
        <f t="shared" si="696"/>
        <v>3.9467112445414849</v>
      </c>
      <c r="V638" s="36">
        <f t="shared" si="696"/>
        <v>4.4809926839764733</v>
      </c>
      <c r="W638" s="36">
        <f t="shared" si="696"/>
        <v>3.9026059898872036</v>
      </c>
      <c r="X638" s="36">
        <f t="shared" si="696"/>
        <v>3.4544768801387948</v>
      </c>
      <c r="Y638" s="36">
        <f t="shared" si="696"/>
        <v>3.2665597066238825</v>
      </c>
      <c r="Z638" s="36">
        <f t="shared" si="696"/>
        <v>2.9937311731661644</v>
      </c>
      <c r="AA638" s="36">
        <f t="shared" si="696"/>
        <v>3.303221288515406</v>
      </c>
      <c r="AB638" s="36">
        <f t="shared" si="696"/>
        <v>3.6830949149002818</v>
      </c>
      <c r="AC638" s="36">
        <f t="shared" ref="AC638:AD638" si="697">IFERROR(AC308/AC98,"")</f>
        <v>3.5014486961734437</v>
      </c>
      <c r="AD638" s="36">
        <f t="shared" si="697"/>
        <v>3.9467928689579117</v>
      </c>
      <c r="AE638" s="56">
        <f t="shared" ref="AE638:AF638" si="698">IFERROR(AE308/AE98,"")</f>
        <v>3.6251068924234646</v>
      </c>
      <c r="AF638" s="51">
        <f t="shared" si="698"/>
        <v>3.64</v>
      </c>
    </row>
    <row r="639" spans="1:32" x14ac:dyDescent="0.25">
      <c r="A639" s="2" t="s">
        <v>103</v>
      </c>
      <c r="B639" s="24" t="str">
        <f>VLOOKUP(Prod_Area_data[[#This Row],[or_product]],Ref_products[],2,FALSE)</f>
        <v>Rapeseed</v>
      </c>
      <c r="C639" s="24" t="str">
        <f>VLOOKUP(Prod_Area_data[[#This Row],[MS]],Ref_MS[],2,FALSE)</f>
        <v>Estonia</v>
      </c>
      <c r="D639" s="28" t="str">
        <f t="shared" si="679"/>
        <v>Rape and turnip rape</v>
      </c>
      <c r="E639" s="28" t="str">
        <f t="shared" si="683"/>
        <v>EE</v>
      </c>
      <c r="F639" s="28" t="str">
        <f t="shared" si="675"/>
        <v>Estonia</v>
      </c>
      <c r="G639" s="36">
        <f t="shared" si="511"/>
        <v>2.6375241059539252</v>
      </c>
      <c r="H639" s="36">
        <f t="shared" ref="H639:AB639" si="699">IFERROR(H309/H99,"")</f>
        <v>1.3402777777777779</v>
      </c>
      <c r="I639" s="36">
        <f t="shared" si="699"/>
        <v>1.5018181818181817</v>
      </c>
      <c r="J639" s="36">
        <f t="shared" si="699"/>
        <v>1.9422492401215805</v>
      </c>
      <c r="K639" s="36">
        <f t="shared" si="699"/>
        <v>1.4946004319654429</v>
      </c>
      <c r="L639" s="36">
        <f t="shared" si="699"/>
        <v>1.3611111111111109</v>
      </c>
      <c r="M639" s="36">
        <f t="shared" si="699"/>
        <v>1.783261802575107</v>
      </c>
      <c r="N639" s="36">
        <f t="shared" si="699"/>
        <v>1.3535999999999999</v>
      </c>
      <c r="O639" s="36">
        <f t="shared" si="699"/>
        <v>1.8111413043478264</v>
      </c>
      <c r="P639" s="36">
        <f t="shared" si="699"/>
        <v>1.4298584298584298</v>
      </c>
      <c r="Q639" s="36">
        <f t="shared" si="699"/>
        <v>1.6565164433617541</v>
      </c>
      <c r="R639" s="36">
        <f t="shared" si="699"/>
        <v>1.3340122199592668</v>
      </c>
      <c r="S639" s="36">
        <f t="shared" si="699"/>
        <v>1.6202247191011234</v>
      </c>
      <c r="T639" s="36">
        <f t="shared" si="699"/>
        <v>1.8117106773823195</v>
      </c>
      <c r="U639" s="36">
        <f t="shared" si="699"/>
        <v>2.020905923344948</v>
      </c>
      <c r="V639" s="36">
        <f t="shared" si="699"/>
        <v>2.0774999999999997</v>
      </c>
      <c r="W639" s="36">
        <f t="shared" si="699"/>
        <v>2.7725988700564974</v>
      </c>
      <c r="X639" s="36">
        <f t="shared" si="699"/>
        <v>1.4619115549215409</v>
      </c>
      <c r="Y639" s="36">
        <f t="shared" si="699"/>
        <v>2.2397343813524868</v>
      </c>
      <c r="Z639" s="36">
        <f t="shared" si="699"/>
        <v>1.5628783709411116</v>
      </c>
      <c r="AA639" s="36">
        <f t="shared" si="699"/>
        <v>2.6428670073194311</v>
      </c>
      <c r="AB639" s="36">
        <f t="shared" si="699"/>
        <v>2.8612716763005777</v>
      </c>
      <c r="AC639" s="36">
        <f t="shared" ref="AC639:AD639" si="700">IFERROR(AC309/AC99,"")</f>
        <v>2.7402663284717819</v>
      </c>
      <c r="AD639" s="36">
        <f t="shared" si="700"/>
        <v>2.5294389820705607</v>
      </c>
      <c r="AE639" s="56">
        <f t="shared" ref="AE639:AF639" si="701">IFERROR(AE309/AE99,"")</f>
        <v>1.9838349323169928</v>
      </c>
      <c r="AF639" s="51">
        <f t="shared" si="701"/>
        <v>2.5</v>
      </c>
    </row>
    <row r="640" spans="1:32" x14ac:dyDescent="0.25">
      <c r="A640" s="2" t="s">
        <v>103</v>
      </c>
      <c r="B640" s="24" t="str">
        <f>VLOOKUP(Prod_Area_data[[#This Row],[or_product]],Ref_products[],2,FALSE)</f>
        <v>Rapeseed</v>
      </c>
      <c r="C640" s="24" t="str">
        <f>VLOOKUP(Prod_Area_data[[#This Row],[MS]],Ref_MS[],2,FALSE)</f>
        <v>Ireland</v>
      </c>
      <c r="D640" s="28" t="str">
        <f t="shared" si="679"/>
        <v>Rape and turnip rape</v>
      </c>
      <c r="E640" s="28" t="str">
        <f t="shared" si="683"/>
        <v>IE</v>
      </c>
      <c r="F640" s="28" t="str">
        <f t="shared" si="675"/>
        <v>Ireland</v>
      </c>
      <c r="G640" s="36">
        <f t="shared" si="511"/>
        <v>4.4421760566560176</v>
      </c>
      <c r="H640" s="36">
        <f t="shared" ref="H640:AB640" si="702">IFERROR(H310/H100,"")</f>
        <v>3.1851851851851847</v>
      </c>
      <c r="I640" s="36">
        <f t="shared" si="702"/>
        <v>3.0416666666666665</v>
      </c>
      <c r="J640" s="36">
        <f t="shared" si="702"/>
        <v>3.0454545454545454</v>
      </c>
      <c r="K640" s="36">
        <f t="shared" si="702"/>
        <v>3.116883116883117</v>
      </c>
      <c r="L640" s="36">
        <f t="shared" si="702"/>
        <v>3.0044843049327357</v>
      </c>
      <c r="M640" s="36">
        <f t="shared" si="702"/>
        <v>3.8069705093833779</v>
      </c>
      <c r="N640" s="36">
        <f t="shared" si="702"/>
        <v>3.5019607843137255</v>
      </c>
      <c r="O640" s="36">
        <f t="shared" si="702"/>
        <v>3.899755501222494</v>
      </c>
      <c r="P640" s="36">
        <f t="shared" si="702"/>
        <v>3.6221033868092691</v>
      </c>
      <c r="Q640" s="36">
        <f t="shared" si="702"/>
        <v>3.7244094488188977</v>
      </c>
      <c r="R640" s="36">
        <f t="shared" si="702"/>
        <v>3.5175438596491229</v>
      </c>
      <c r="S640" s="36">
        <f t="shared" si="702"/>
        <v>4.511702986279257</v>
      </c>
      <c r="T640" s="36">
        <f t="shared" si="702"/>
        <v>3.360411899313501</v>
      </c>
      <c r="U640" s="36">
        <f t="shared" si="702"/>
        <v>3.596055514974434</v>
      </c>
      <c r="V640" s="36">
        <f t="shared" si="702"/>
        <v>3.6239406779661021</v>
      </c>
      <c r="W640" s="36">
        <f t="shared" si="702"/>
        <v>4.4826038159371491</v>
      </c>
      <c r="X640" s="36">
        <f t="shared" si="702"/>
        <v>3.4579533941236074</v>
      </c>
      <c r="Y640" s="36">
        <f t="shared" si="702"/>
        <v>4.1306930693069308</v>
      </c>
      <c r="Z640" s="36">
        <f t="shared" si="702"/>
        <v>3.8557964184731386</v>
      </c>
      <c r="AA640" s="36">
        <f t="shared" si="702"/>
        <v>4.1515151515151514</v>
      </c>
      <c r="AB640" s="36">
        <f t="shared" si="702"/>
        <v>4.3617021276595747</v>
      </c>
      <c r="AC640" s="36">
        <f t="shared" ref="AC640:AD640" si="703">IFERROR(AC310/AC100,"")</f>
        <v>4.6408888888888891</v>
      </c>
      <c r="AD640" s="36">
        <f t="shared" si="703"/>
        <v>4.935913705583757</v>
      </c>
      <c r="AE640" s="56">
        <f t="shared" ref="AE640:AF640" si="704">IFERROR(AE310/AE100,"")</f>
        <v>4.3239371534195925</v>
      </c>
      <c r="AF640" s="51">
        <f t="shared" si="704"/>
        <v>4.54</v>
      </c>
    </row>
    <row r="641" spans="1:32" x14ac:dyDescent="0.25">
      <c r="A641" s="2" t="s">
        <v>103</v>
      </c>
      <c r="B641" s="24" t="str">
        <f>VLOOKUP(Prod_Area_data[[#This Row],[or_product]],Ref_products[],2,FALSE)</f>
        <v>Rapeseed</v>
      </c>
      <c r="C641" s="24" t="str">
        <f>VLOOKUP(Prod_Area_data[[#This Row],[MS]],Ref_MS[],2,FALSE)</f>
        <v>Greece</v>
      </c>
      <c r="D641" s="28" t="str">
        <f t="shared" si="679"/>
        <v>Rape and turnip rape</v>
      </c>
      <c r="E641" s="28" t="str">
        <f t="shared" si="683"/>
        <v>EL</v>
      </c>
      <c r="F641" s="28" t="str">
        <f t="shared" si="675"/>
        <v>Greece</v>
      </c>
      <c r="G641" s="36">
        <f t="shared" si="511"/>
        <v>2.0891976991718306</v>
      </c>
      <c r="H641" s="36">
        <f t="shared" ref="H641:AB641" si="705">IFERROR(H311/H101,"")</f>
        <v>2.4622641509433958</v>
      </c>
      <c r="I641" s="36">
        <f t="shared" si="705"/>
        <v>1.8964143426294822</v>
      </c>
      <c r="J641" s="36">
        <f t="shared" si="705"/>
        <v>1.6253687315634218</v>
      </c>
      <c r="K641" s="36">
        <f t="shared" si="705"/>
        <v>1.8229166666666667</v>
      </c>
      <c r="L641" s="36">
        <f t="shared" si="705"/>
        <v>2.6233333333333335</v>
      </c>
      <c r="M641" s="36">
        <f t="shared" si="705"/>
        <v>2.4558139534883718</v>
      </c>
      <c r="N641" s="36">
        <f t="shared" si="705"/>
        <v>2.1297577854671279</v>
      </c>
      <c r="O641" s="36">
        <f t="shared" si="705"/>
        <v>1.9564873417721518</v>
      </c>
      <c r="P641" s="36">
        <f t="shared" si="705"/>
        <v>2.4264202600958251</v>
      </c>
      <c r="Q641" s="36">
        <f t="shared" si="705"/>
        <v>2.5493150684931507</v>
      </c>
      <c r="R641" s="36">
        <f t="shared" si="705"/>
        <v>2.601178781925344</v>
      </c>
      <c r="S641" s="36">
        <f t="shared" si="705"/>
        <v>2.2559241706161139</v>
      </c>
      <c r="T641" s="36">
        <f t="shared" si="705"/>
        <v>2.6363636363636362</v>
      </c>
      <c r="U641" s="36">
        <f t="shared" si="705"/>
        <v>1.8672566371681416</v>
      </c>
      <c r="V641" s="36">
        <f t="shared" si="705"/>
        <v>2.322222222222222</v>
      </c>
      <c r="W641" s="36">
        <f t="shared" si="705"/>
        <v>1.9423076923076921</v>
      </c>
      <c r="X641" s="36">
        <f t="shared" si="705"/>
        <v>1.6284289276807982</v>
      </c>
      <c r="Y641" s="36">
        <f t="shared" si="705"/>
        <v>2.0159010600706715</v>
      </c>
      <c r="Z641" s="36">
        <f t="shared" si="705"/>
        <v>2.4218289085545726</v>
      </c>
      <c r="AA641" s="36">
        <f t="shared" si="705"/>
        <v>2.1752808988764043</v>
      </c>
      <c r="AB641" s="36">
        <f t="shared" si="705"/>
        <v>1.9358974358974359</v>
      </c>
      <c r="AC641" s="36">
        <f t="shared" ref="AC641:AD641" si="706">IFERROR(AC311/AC101,"")</f>
        <v>2.1564147627416519</v>
      </c>
      <c r="AD641" s="36">
        <f t="shared" si="706"/>
        <v>2.9268867924528301</v>
      </c>
      <c r="AE641" s="56">
        <f t="shared" ref="AE641:AF641" si="707">IFERROR(AE311/AE101,"")</f>
        <v>1.8430232558139534</v>
      </c>
      <c r="AF641" s="51">
        <f t="shared" si="707"/>
        <v>2.2945736388767486</v>
      </c>
    </row>
    <row r="642" spans="1:32" x14ac:dyDescent="0.25">
      <c r="A642" s="2" t="s">
        <v>103</v>
      </c>
      <c r="B642" s="24" t="str">
        <f>VLOOKUP(Prod_Area_data[[#This Row],[or_product]],Ref_products[],2,FALSE)</f>
        <v>Rapeseed</v>
      </c>
      <c r="C642" s="24" t="str">
        <f>VLOOKUP(Prod_Area_data[[#This Row],[MS]],Ref_MS[],2,FALSE)</f>
        <v>Spain</v>
      </c>
      <c r="D642" s="28" t="str">
        <f t="shared" si="679"/>
        <v>Rape and turnip rape</v>
      </c>
      <c r="E642" s="28" t="str">
        <f t="shared" si="683"/>
        <v>ES</v>
      </c>
      <c r="F642" s="28" t="str">
        <f t="shared" si="675"/>
        <v>Spain</v>
      </c>
      <c r="G642" s="36">
        <f t="shared" ref="G642:G705" si="708">(SUM(AA642:AE642)-MAX(AA642:AE642)-MIN(AA642:AE642))/3</f>
        <v>2.1896277553654007</v>
      </c>
      <c r="H642" s="36">
        <f t="shared" ref="H642:AB642" si="709">IFERROR(H312/H102,"")</f>
        <v>1.53125</v>
      </c>
      <c r="I642" s="36">
        <f t="shared" si="709"/>
        <v>1.2894736842105263</v>
      </c>
      <c r="J642" s="36">
        <f t="shared" si="709"/>
        <v>1.5882352941176472</v>
      </c>
      <c r="K642" s="36">
        <f t="shared" si="709"/>
        <v>1.3488372093023255</v>
      </c>
      <c r="L642" s="36">
        <f t="shared" si="709"/>
        <v>1.6</v>
      </c>
      <c r="M642" s="36">
        <f t="shared" si="709"/>
        <v>1.1250000000000002</v>
      </c>
      <c r="N642" s="36">
        <f t="shared" si="709"/>
        <v>1.4363636363636365</v>
      </c>
      <c r="O642" s="36">
        <f t="shared" si="709"/>
        <v>1.7525252525252526</v>
      </c>
      <c r="P642" s="36">
        <f t="shared" si="709"/>
        <v>1.9082568807339451</v>
      </c>
      <c r="Q642" s="36">
        <f t="shared" si="709"/>
        <v>1.5990783410138252</v>
      </c>
      <c r="R642" s="36">
        <f t="shared" si="709"/>
        <v>1.7363063499757636</v>
      </c>
      <c r="S642" s="36">
        <f t="shared" si="709"/>
        <v>1.9912745403552505</v>
      </c>
      <c r="T642" s="36">
        <f t="shared" si="709"/>
        <v>1.8584840055632823</v>
      </c>
      <c r="U642" s="36">
        <f t="shared" si="709"/>
        <v>2.6540540540540545</v>
      </c>
      <c r="V642" s="36">
        <f t="shared" si="709"/>
        <v>2.4145437702640113</v>
      </c>
      <c r="W642" s="36">
        <f t="shared" si="709"/>
        <v>2.1002252252252247</v>
      </c>
      <c r="X642" s="36">
        <f t="shared" si="709"/>
        <v>2.4619505794883008</v>
      </c>
      <c r="Y642" s="36">
        <f t="shared" si="709"/>
        <v>1.6028997600917907</v>
      </c>
      <c r="Z642" s="36">
        <f t="shared" si="709"/>
        <v>2.2793836750286514</v>
      </c>
      <c r="AA642" s="36">
        <f t="shared" si="709"/>
        <v>2.0492456589809276</v>
      </c>
      <c r="AB642" s="36">
        <f t="shared" si="709"/>
        <v>2.7288372743808593</v>
      </c>
      <c r="AC642" s="36">
        <f t="shared" ref="AC642:AD642" si="710">IFERROR(AC312/AC102,"")</f>
        <v>2.5729934924078091</v>
      </c>
      <c r="AD642" s="36">
        <f t="shared" si="710"/>
        <v>1.9466441147074651</v>
      </c>
      <c r="AE642" s="56">
        <f t="shared" ref="AE642:AF642" si="711">IFERROR(AE312/AE102,"")</f>
        <v>1.6200995372391513</v>
      </c>
      <c r="AF642" s="51">
        <f t="shared" si="711"/>
        <v>2.2799999999999998</v>
      </c>
    </row>
    <row r="643" spans="1:32" x14ac:dyDescent="0.25">
      <c r="A643" s="2" t="s">
        <v>103</v>
      </c>
      <c r="B643" s="24" t="str">
        <f>VLOOKUP(Prod_Area_data[[#This Row],[or_product]],Ref_products[],2,FALSE)</f>
        <v>Rapeseed</v>
      </c>
      <c r="C643" s="24" t="str">
        <f>VLOOKUP(Prod_Area_data[[#This Row],[MS]],Ref_MS[],2,FALSE)</f>
        <v>France</v>
      </c>
      <c r="D643" s="28" t="str">
        <f t="shared" si="679"/>
        <v>Rape and turnip rape</v>
      </c>
      <c r="E643" s="28" t="str">
        <f t="shared" si="683"/>
        <v>FR</v>
      </c>
      <c r="F643" s="28" t="str">
        <f t="shared" si="675"/>
        <v>France</v>
      </c>
      <c r="G643" s="36">
        <f t="shared" si="708"/>
        <v>3.2409649409728747</v>
      </c>
      <c r="H643" s="36">
        <f t="shared" ref="H643:AB643" si="712">IFERROR(H313/H103,"")</f>
        <v>2.9307932226249687</v>
      </c>
      <c r="I643" s="36">
        <f t="shared" si="712"/>
        <v>2.6588746188672272</v>
      </c>
      <c r="J643" s="36">
        <f t="shared" si="712"/>
        <v>3.2005017367811655</v>
      </c>
      <c r="K643" s="36">
        <f t="shared" si="712"/>
        <v>3.1120450766672825</v>
      </c>
      <c r="L643" s="36">
        <f t="shared" si="712"/>
        <v>3.5485160831704281</v>
      </c>
      <c r="M643" s="36">
        <f t="shared" si="712"/>
        <v>3.6807957775071047</v>
      </c>
      <c r="N643" s="36">
        <f t="shared" si="712"/>
        <v>2.9485628912919752</v>
      </c>
      <c r="O643" s="36">
        <f t="shared" si="712"/>
        <v>2.89857045609258</v>
      </c>
      <c r="P643" s="36">
        <f t="shared" si="712"/>
        <v>3.3205037996059668</v>
      </c>
      <c r="Q643" s="36">
        <f t="shared" si="712"/>
        <v>3.7710021609940578</v>
      </c>
      <c r="R643" s="36">
        <f t="shared" si="712"/>
        <v>3.2865283948595105</v>
      </c>
      <c r="S643" s="36">
        <f t="shared" si="712"/>
        <v>3.4504540400892014</v>
      </c>
      <c r="T643" s="36">
        <f t="shared" si="712"/>
        <v>3.399218511812542</v>
      </c>
      <c r="U643" s="36">
        <f t="shared" si="712"/>
        <v>3.0392593623834054</v>
      </c>
      <c r="V643" s="36">
        <f t="shared" si="712"/>
        <v>3.6753514614007892</v>
      </c>
      <c r="W643" s="36">
        <f t="shared" si="712"/>
        <v>3.5424981571624952</v>
      </c>
      <c r="X643" s="36">
        <f t="shared" si="712"/>
        <v>3.0590534422042488</v>
      </c>
      <c r="Y643" s="36">
        <f t="shared" si="712"/>
        <v>3.8242287209459409</v>
      </c>
      <c r="Z643" s="36">
        <f t="shared" si="712"/>
        <v>3.080892495932797</v>
      </c>
      <c r="AA643" s="36">
        <f t="shared" si="712"/>
        <v>3.1826311605723374</v>
      </c>
      <c r="AB643" s="36">
        <f t="shared" si="712"/>
        <v>2.9561248236636626</v>
      </c>
      <c r="AC643" s="36">
        <f t="shared" ref="AC643:AD643" si="713">IFERROR(AC313/AC103,"")</f>
        <v>3.3735524879352741</v>
      </c>
      <c r="AD643" s="36">
        <f t="shared" si="713"/>
        <v>3.6715359915457459</v>
      </c>
      <c r="AE643" s="56">
        <f t="shared" ref="AE643:AF643" si="714">IFERROR(AE313/AE103,"")</f>
        <v>3.1667111744110139</v>
      </c>
      <c r="AF643" s="51">
        <f t="shared" si="714"/>
        <v>3.3399999999999994</v>
      </c>
    </row>
    <row r="644" spans="1:32" x14ac:dyDescent="0.25">
      <c r="A644" s="2" t="s">
        <v>103</v>
      </c>
      <c r="B644" s="24" t="str">
        <f>VLOOKUP(Prod_Area_data[[#This Row],[or_product]],Ref_products[],2,FALSE)</f>
        <v>Rapeseed</v>
      </c>
      <c r="C644" s="24" t="str">
        <f>VLOOKUP(Prod_Area_data[[#This Row],[MS]],Ref_MS[],2,FALSE)</f>
        <v>Croatia</v>
      </c>
      <c r="D644" s="28" t="str">
        <f t="shared" si="679"/>
        <v>Rape and turnip rape</v>
      </c>
      <c r="E644" s="28" t="str">
        <f t="shared" si="683"/>
        <v>HR</v>
      </c>
      <c r="F644" s="28" t="str">
        <f t="shared" si="675"/>
        <v>Croatia</v>
      </c>
      <c r="G644" s="36">
        <f t="shared" si="708"/>
        <v>2.659013098492554</v>
      </c>
      <c r="H644" s="36">
        <f t="shared" ref="H644:AB644" si="715">IFERROR(H314/H104,"")</f>
        <v>2.2839410395655548</v>
      </c>
      <c r="I644" s="36">
        <f t="shared" si="715"/>
        <v>2.1763565891472867</v>
      </c>
      <c r="J644" s="36">
        <f t="shared" si="715"/>
        <v>1.9624233128834356</v>
      </c>
      <c r="K644" s="36">
        <f t="shared" si="715"/>
        <v>1.8427835051546393</v>
      </c>
      <c r="L644" s="36">
        <f t="shared" si="715"/>
        <v>2.1981792717086837</v>
      </c>
      <c r="M644" s="36">
        <f t="shared" si="715"/>
        <v>2.0486352357320103</v>
      </c>
      <c r="N644" s="36">
        <f t="shared" si="715"/>
        <v>2.3781212841854935</v>
      </c>
      <c r="O644" s="36">
        <f t="shared" si="715"/>
        <v>3.0091813312930373</v>
      </c>
      <c r="P644" s="36">
        <f t="shared" si="715"/>
        <v>2.813589628967367</v>
      </c>
      <c r="Q644" s="36">
        <f t="shared" si="715"/>
        <v>2.8001392757660168</v>
      </c>
      <c r="R644" s="36">
        <f t="shared" si="715"/>
        <v>2.0226438188494491</v>
      </c>
      <c r="S644" s="36">
        <f t="shared" si="715"/>
        <v>2.8177676537585423</v>
      </c>
      <c r="T644" s="36">
        <f t="shared" si="715"/>
        <v>2.6703741152679474</v>
      </c>
      <c r="U644" s="36">
        <f t="shared" si="715"/>
        <v>2.6616583194212575</v>
      </c>
      <c r="V644" s="36">
        <f t="shared" si="715"/>
        <v>3.0808823529411766</v>
      </c>
      <c r="W644" s="36">
        <f t="shared" si="715"/>
        <v>2.5832575068243857</v>
      </c>
      <c r="X644" s="36">
        <f t="shared" si="715"/>
        <v>3.0720500271886895</v>
      </c>
      <c r="Y644" s="36">
        <f t="shared" si="715"/>
        <v>2.7932949403537641</v>
      </c>
      <c r="Z644" s="36">
        <f t="shared" si="715"/>
        <v>2.8319098673450847</v>
      </c>
      <c r="AA644" s="36">
        <f t="shared" si="715"/>
        <v>2.5120889748549327</v>
      </c>
      <c r="AB644" s="36">
        <f t="shared" si="715"/>
        <v>2.8725396063370141</v>
      </c>
      <c r="AC644" s="36">
        <f t="shared" ref="AC644:AD644" si="716">IFERROR(AC314/AC104,"")</f>
        <v>2.4247027741083222</v>
      </c>
      <c r="AD644" s="36">
        <f t="shared" si="716"/>
        <v>2.5924107142857147</v>
      </c>
      <c r="AE644" s="56">
        <f t="shared" ref="AE644:AF644" si="717">IFERROR(AE314/AE104,"")</f>
        <v>2.9333333333333331</v>
      </c>
      <c r="AF644" s="51">
        <f t="shared" si="717"/>
        <v>2.78</v>
      </c>
    </row>
    <row r="645" spans="1:32" x14ac:dyDescent="0.25">
      <c r="A645" s="2" t="s">
        <v>103</v>
      </c>
      <c r="B645" s="24" t="str">
        <f>VLOOKUP(Prod_Area_data[[#This Row],[or_product]],Ref_products[],2,FALSE)</f>
        <v>Rapeseed</v>
      </c>
      <c r="C645" s="24" t="str">
        <f>VLOOKUP(Prod_Area_data[[#This Row],[MS]],Ref_MS[],2,FALSE)</f>
        <v>Italy</v>
      </c>
      <c r="D645" s="28" t="str">
        <f t="shared" si="679"/>
        <v>Rape and turnip rape</v>
      </c>
      <c r="E645" s="28" t="str">
        <f t="shared" si="683"/>
        <v>IT</v>
      </c>
      <c r="F645" s="28" t="str">
        <f t="shared" si="675"/>
        <v>Italy</v>
      </c>
      <c r="G645" s="36">
        <f t="shared" si="708"/>
        <v>2.8082606351561865</v>
      </c>
      <c r="H645" s="36">
        <f t="shared" ref="H645:AB645" si="718">IFERROR(H315/H105,"")</f>
        <v>1.1294765840220387</v>
      </c>
      <c r="I645" s="36">
        <f t="shared" si="718"/>
        <v>1.1030534351145038</v>
      </c>
      <c r="J645" s="36">
        <f t="shared" si="718"/>
        <v>1.3958333333333335</v>
      </c>
      <c r="K645" s="36">
        <f t="shared" si="718"/>
        <v>1.375</v>
      </c>
      <c r="L645" s="36">
        <f t="shared" si="718"/>
        <v>1.7931034482758621</v>
      </c>
      <c r="M645" s="36">
        <f t="shared" si="718"/>
        <v>1.7428571428571427</v>
      </c>
      <c r="N645" s="36">
        <f t="shared" si="718"/>
        <v>1.7142857142857142</v>
      </c>
      <c r="O645" s="36">
        <f t="shared" si="718"/>
        <v>2.056338028169014</v>
      </c>
      <c r="P645" s="36">
        <f t="shared" si="718"/>
        <v>2.2301587301587302</v>
      </c>
      <c r="Q645" s="36">
        <f t="shared" si="718"/>
        <v>2.0526315789473686</v>
      </c>
      <c r="R645" s="36">
        <f t="shared" si="718"/>
        <v>2.4642156862745099</v>
      </c>
      <c r="S645" s="36">
        <f t="shared" si="718"/>
        <v>2.3365029054410988</v>
      </c>
      <c r="T645" s="36">
        <f t="shared" si="718"/>
        <v>2.383159886471145</v>
      </c>
      <c r="U645" s="36">
        <f t="shared" si="718"/>
        <v>2.1484249866524294</v>
      </c>
      <c r="V645" s="36">
        <f t="shared" si="718"/>
        <v>2.5018028846153846</v>
      </c>
      <c r="W645" s="36">
        <f t="shared" si="718"/>
        <v>2.2914285714285714</v>
      </c>
      <c r="X645" s="36">
        <f t="shared" si="718"/>
        <v>2.5695364238410598</v>
      </c>
      <c r="Y645" s="36">
        <f t="shared" si="718"/>
        <v>2.6581306017925739</v>
      </c>
      <c r="Z645" s="36">
        <f t="shared" si="718"/>
        <v>2.7181440443213298</v>
      </c>
      <c r="AA645" s="36">
        <f t="shared" si="718"/>
        <v>2.6551236749116609</v>
      </c>
      <c r="AB645" s="36">
        <f t="shared" si="718"/>
        <v>2.8569732937685459</v>
      </c>
      <c r="AC645" s="36">
        <f t="shared" ref="AC645:AD645" si="719">IFERROR(AC315/AC105,"")</f>
        <v>3.050335570469799</v>
      </c>
      <c r="AD645" s="36">
        <f t="shared" si="719"/>
        <v>2.853475935828877</v>
      </c>
      <c r="AE645" s="56">
        <f t="shared" ref="AE645:AF645" si="720">IFERROR(AE315/AE105,"")</f>
        <v>2.714332675871137</v>
      </c>
      <c r="AF645" s="51">
        <f t="shared" si="720"/>
        <v>2.7999999999999994</v>
      </c>
    </row>
    <row r="646" spans="1:32" x14ac:dyDescent="0.25">
      <c r="A646" s="2" t="s">
        <v>103</v>
      </c>
      <c r="B646" s="24" t="str">
        <f>VLOOKUP(Prod_Area_data[[#This Row],[or_product]],Ref_products[],2,FALSE)</f>
        <v>Rapeseed</v>
      </c>
      <c r="C646" s="24" t="str">
        <f>VLOOKUP(Prod_Area_data[[#This Row],[MS]],Ref_MS[],2,FALSE)</f>
        <v>Cyprus</v>
      </c>
      <c r="D646" s="28" t="str">
        <f t="shared" si="679"/>
        <v>Rape and turnip rape</v>
      </c>
      <c r="E646" s="28" t="str">
        <f t="shared" si="683"/>
        <v>CY</v>
      </c>
      <c r="F646" s="28" t="str">
        <f t="shared" si="675"/>
        <v>Cyprus</v>
      </c>
      <c r="G646" s="36">
        <f t="shared" si="708"/>
        <v>0</v>
      </c>
      <c r="H646" s="36" t="str">
        <f t="shared" ref="H646:AB646" si="721">IFERROR(H316/H106,"")</f>
        <v/>
      </c>
      <c r="I646" s="36" t="str">
        <f t="shared" si="721"/>
        <v/>
      </c>
      <c r="J646" s="36" t="str">
        <f t="shared" si="721"/>
        <v/>
      </c>
      <c r="K646" s="36" t="str">
        <f t="shared" si="721"/>
        <v/>
      </c>
      <c r="L646" s="36" t="str">
        <f t="shared" si="721"/>
        <v/>
      </c>
      <c r="M646" s="36" t="str">
        <f t="shared" si="721"/>
        <v/>
      </c>
      <c r="N646" s="36" t="str">
        <f t="shared" si="721"/>
        <v/>
      </c>
      <c r="O646" s="36" t="str">
        <f t="shared" si="721"/>
        <v/>
      </c>
      <c r="P646" s="36" t="str">
        <f t="shared" si="721"/>
        <v/>
      </c>
      <c r="Q646" s="36" t="str">
        <f t="shared" si="721"/>
        <v/>
      </c>
      <c r="R646" s="36" t="str">
        <f t="shared" si="721"/>
        <v/>
      </c>
      <c r="S646" s="36" t="str">
        <f t="shared" si="721"/>
        <v/>
      </c>
      <c r="T646" s="36" t="str">
        <f t="shared" si="721"/>
        <v/>
      </c>
      <c r="U646" s="36" t="str">
        <f t="shared" si="721"/>
        <v/>
      </c>
      <c r="V646" s="36" t="str">
        <f t="shared" si="721"/>
        <v/>
      </c>
      <c r="W646" s="36" t="str">
        <f t="shared" si="721"/>
        <v/>
      </c>
      <c r="X646" s="36" t="str">
        <f t="shared" si="721"/>
        <v/>
      </c>
      <c r="Y646" s="36" t="str">
        <f t="shared" si="721"/>
        <v/>
      </c>
      <c r="Z646" s="36" t="str">
        <f t="shared" si="721"/>
        <v/>
      </c>
      <c r="AA646" s="36" t="str">
        <f t="shared" si="721"/>
        <v/>
      </c>
      <c r="AB646" s="36" t="str">
        <f t="shared" si="721"/>
        <v/>
      </c>
      <c r="AC646" s="36" t="str">
        <f t="shared" ref="AC646:AD646" si="722">IFERROR(AC316/AC106,"")</f>
        <v/>
      </c>
      <c r="AD646" s="36" t="str">
        <f t="shared" si="722"/>
        <v/>
      </c>
      <c r="AE646" s="56" t="str">
        <f t="shared" ref="AE646:AF646" si="723">IFERROR(AE316/AE106,"")</f>
        <v/>
      </c>
      <c r="AF646" s="51" t="str">
        <f t="shared" si="723"/>
        <v/>
      </c>
    </row>
    <row r="647" spans="1:32" x14ac:dyDescent="0.25">
      <c r="A647" s="2" t="s">
        <v>103</v>
      </c>
      <c r="B647" s="24" t="str">
        <f>VLOOKUP(Prod_Area_data[[#This Row],[or_product]],Ref_products[],2,FALSE)</f>
        <v>Rapeseed</v>
      </c>
      <c r="C647" s="24" t="str">
        <f>VLOOKUP(Prod_Area_data[[#This Row],[MS]],Ref_MS[],2,FALSE)</f>
        <v>Latvia</v>
      </c>
      <c r="D647" s="28" t="str">
        <f t="shared" si="679"/>
        <v>Rape and turnip rape</v>
      </c>
      <c r="E647" s="28" t="str">
        <f t="shared" si="683"/>
        <v>LV</v>
      </c>
      <c r="F647" s="28" t="str">
        <f t="shared" si="675"/>
        <v>Latvia</v>
      </c>
      <c r="G647" s="36">
        <f t="shared" si="708"/>
        <v>2.7093556286402847</v>
      </c>
      <c r="H647" s="36">
        <f t="shared" ref="H647:AB647" si="724">IFERROR(H317/H107,"")</f>
        <v>1.4492753623188406</v>
      </c>
      <c r="I647" s="36">
        <f t="shared" si="724"/>
        <v>1.5476190476190474</v>
      </c>
      <c r="J647" s="36">
        <f t="shared" si="724"/>
        <v>1.7526315789473683</v>
      </c>
      <c r="K647" s="36">
        <f t="shared" si="724"/>
        <v>1.4372623574144485</v>
      </c>
      <c r="L647" s="36">
        <f t="shared" si="724"/>
        <v>1.9018181818181816</v>
      </c>
      <c r="M647" s="36">
        <f t="shared" si="724"/>
        <v>2.0446304044630401</v>
      </c>
      <c r="N647" s="36">
        <f t="shared" si="724"/>
        <v>1.4453681710213777</v>
      </c>
      <c r="O647" s="36">
        <f t="shared" si="724"/>
        <v>1.9809236947791167</v>
      </c>
      <c r="P647" s="36">
        <f t="shared" si="724"/>
        <v>2.402582159624413</v>
      </c>
      <c r="Q647" s="36">
        <f t="shared" si="724"/>
        <v>2.1832460732984291</v>
      </c>
      <c r="R647" s="36">
        <f t="shared" si="724"/>
        <v>2.1292134831460676</v>
      </c>
      <c r="S647" s="36">
        <f t="shared" si="724"/>
        <v>1.8668363019508056</v>
      </c>
      <c r="T647" s="36">
        <f t="shared" si="724"/>
        <v>2.6449086161879891</v>
      </c>
      <c r="U647" s="36">
        <f t="shared" si="724"/>
        <v>2.3551181102362206</v>
      </c>
      <c r="V647" s="36">
        <f t="shared" si="724"/>
        <v>1.9745762711864405</v>
      </c>
      <c r="W647" s="36">
        <f t="shared" si="724"/>
        <v>3.3318181818181816</v>
      </c>
      <c r="X647" s="36">
        <f t="shared" si="724"/>
        <v>2.83</v>
      </c>
      <c r="Y647" s="36">
        <f t="shared" si="724"/>
        <v>2.9067495559502667</v>
      </c>
      <c r="Z647" s="36">
        <f t="shared" si="724"/>
        <v>1.8973727422003284</v>
      </c>
      <c r="AA647" s="36">
        <f t="shared" si="724"/>
        <v>2.9289813486370155</v>
      </c>
      <c r="AB647" s="36">
        <f t="shared" si="724"/>
        <v>3.0818673883626522</v>
      </c>
      <c r="AC647" s="36">
        <f t="shared" ref="AC647:AD647" si="725">IFERROR(AC317/AC107,"")</f>
        <v>2.9029850746268653</v>
      </c>
      <c r="AD647" s="36">
        <f t="shared" si="725"/>
        <v>2.2125693160813307</v>
      </c>
      <c r="AE647" s="56">
        <f t="shared" ref="AE647:AF647" si="726">IFERROR(AE317/AE107,"")</f>
        <v>2.2961004626569728</v>
      </c>
      <c r="AF647" s="51">
        <f t="shared" si="726"/>
        <v>2.63</v>
      </c>
    </row>
    <row r="648" spans="1:32" x14ac:dyDescent="0.25">
      <c r="A648" s="2" t="s">
        <v>103</v>
      </c>
      <c r="B648" s="24" t="str">
        <f>VLOOKUP(Prod_Area_data[[#This Row],[or_product]],Ref_products[],2,FALSE)</f>
        <v>Rapeseed</v>
      </c>
      <c r="C648" s="24" t="str">
        <f>VLOOKUP(Prod_Area_data[[#This Row],[MS]],Ref_MS[],2,FALSE)</f>
        <v>Lithuania</v>
      </c>
      <c r="D648" s="28" t="str">
        <f t="shared" si="679"/>
        <v>Rape and turnip rape</v>
      </c>
      <c r="E648" s="28" t="str">
        <f t="shared" si="683"/>
        <v>LT</v>
      </c>
      <c r="F648" s="28" t="str">
        <f t="shared" si="675"/>
        <v>Lithuania</v>
      </c>
      <c r="G648" s="36">
        <f t="shared" si="708"/>
        <v>2.7787375234076532</v>
      </c>
      <c r="H648" s="36">
        <f t="shared" ref="H648:AB648" si="727">IFERROR(H318/H108,"")</f>
        <v>1.4594594594594594</v>
      </c>
      <c r="I648" s="36">
        <f t="shared" si="727"/>
        <v>1.2781065088757395</v>
      </c>
      <c r="J648" s="36">
        <f t="shared" si="727"/>
        <v>1.76</v>
      </c>
      <c r="K648" s="36">
        <f t="shared" si="727"/>
        <v>1.7942942942942945</v>
      </c>
      <c r="L648" s="36">
        <f t="shared" si="727"/>
        <v>2.0347912524850895</v>
      </c>
      <c r="M648" s="36">
        <f t="shared" si="727"/>
        <v>1.839122486288848</v>
      </c>
      <c r="N648" s="36">
        <f t="shared" si="727"/>
        <v>1.1246684350132625</v>
      </c>
      <c r="O648" s="36">
        <f t="shared" si="727"/>
        <v>1.7884174311926604</v>
      </c>
      <c r="P648" s="36">
        <f t="shared" si="727"/>
        <v>2.0433168316831685</v>
      </c>
      <c r="Q648" s="36">
        <f t="shared" si="727"/>
        <v>2.1667535174570087</v>
      </c>
      <c r="R648" s="36">
        <f t="shared" si="727"/>
        <v>1.6542278682016673</v>
      </c>
      <c r="S648" s="36">
        <f t="shared" si="727"/>
        <v>1.9356514788169465</v>
      </c>
      <c r="T648" s="36">
        <f t="shared" si="727"/>
        <v>2.4267638036809815</v>
      </c>
      <c r="U648" s="36">
        <f t="shared" si="727"/>
        <v>2.1258687258687261</v>
      </c>
      <c r="V648" s="36">
        <f t="shared" si="727"/>
        <v>2.3314737331473734</v>
      </c>
      <c r="W648" s="36">
        <f t="shared" si="727"/>
        <v>3.1319024032287652</v>
      </c>
      <c r="X648" s="36">
        <f t="shared" si="727"/>
        <v>2.6003515396133063</v>
      </c>
      <c r="Y648" s="36">
        <f t="shared" si="727"/>
        <v>3.0040347095561817</v>
      </c>
      <c r="Z648" s="36">
        <f t="shared" si="727"/>
        <v>2.1114358075199688</v>
      </c>
      <c r="AA648" s="36">
        <f t="shared" si="727"/>
        <v>2.8494000827472075</v>
      </c>
      <c r="AB648" s="36">
        <f t="shared" si="727"/>
        <v>3.410354069685428</v>
      </c>
      <c r="AC648" s="36">
        <f t="shared" ref="AC648:AD648" si="728">IFERROR(AC318/AC108,"")</f>
        <v>2.9128768358670443</v>
      </c>
      <c r="AD648" s="36">
        <f t="shared" si="728"/>
        <v>2.5716950806497905</v>
      </c>
      <c r="AE648" s="56">
        <f t="shared" ref="AE648:AF648" si="729">IFERROR(AE318/AE108,"")</f>
        <v>2.5739356516087097</v>
      </c>
      <c r="AF648" s="51">
        <f t="shared" si="729"/>
        <v>2.8299999999999996</v>
      </c>
    </row>
    <row r="649" spans="1:32" x14ac:dyDescent="0.25">
      <c r="A649" s="2" t="s">
        <v>103</v>
      </c>
      <c r="B649" s="24" t="str">
        <f>VLOOKUP(Prod_Area_data[[#This Row],[or_product]],Ref_products[],2,FALSE)</f>
        <v>Rapeseed</v>
      </c>
      <c r="C649" s="24" t="str">
        <f>VLOOKUP(Prod_Area_data[[#This Row],[MS]],Ref_MS[],2,FALSE)</f>
        <v>Luxembourg</v>
      </c>
      <c r="D649" s="28" t="str">
        <f t="shared" si="679"/>
        <v>Rape and turnip rape</v>
      </c>
      <c r="E649" s="28" t="str">
        <f t="shared" si="683"/>
        <v>LU</v>
      </c>
      <c r="F649" s="28" t="str">
        <f t="shared" si="675"/>
        <v>Luxembourg</v>
      </c>
      <c r="G649" s="36">
        <f t="shared" si="708"/>
        <v>3.2347302551249908</v>
      </c>
      <c r="H649" s="36">
        <f t="shared" ref="H649:AB649" si="730">IFERROR(H319/H109,"")</f>
        <v>2.625</v>
      </c>
      <c r="I649" s="36">
        <f t="shared" si="730"/>
        <v>2.838709677419355</v>
      </c>
      <c r="J649" s="36">
        <f t="shared" si="730"/>
        <v>3.5714285714285716</v>
      </c>
      <c r="K649" s="36">
        <f t="shared" si="730"/>
        <v>3.3783783783783781</v>
      </c>
      <c r="L649" s="36">
        <f t="shared" si="730"/>
        <v>3.9285714285714284</v>
      </c>
      <c r="M649" s="36">
        <f t="shared" si="730"/>
        <v>3.5853658536585367</v>
      </c>
      <c r="N649" s="36">
        <f t="shared" si="730"/>
        <v>3.3958333333333335</v>
      </c>
      <c r="O649" s="36">
        <f t="shared" si="730"/>
        <v>3.3888888888888888</v>
      </c>
      <c r="P649" s="36">
        <f t="shared" si="730"/>
        <v>3.1538461538461533</v>
      </c>
      <c r="Q649" s="36">
        <f t="shared" si="730"/>
        <v>3.9347826086956528</v>
      </c>
      <c r="R649" s="36">
        <f t="shared" si="730"/>
        <v>3.3686440677966103</v>
      </c>
      <c r="S649" s="36">
        <f t="shared" si="730"/>
        <v>3.3340471092077091</v>
      </c>
      <c r="T649" s="36">
        <f t="shared" si="730"/>
        <v>3.3347826086956522</v>
      </c>
      <c r="U649" s="36">
        <f t="shared" si="730"/>
        <v>3.391111111111111</v>
      </c>
      <c r="V649" s="36">
        <f t="shared" si="730"/>
        <v>3.7855421686746986</v>
      </c>
      <c r="W649" s="36">
        <f t="shared" si="730"/>
        <v>3.4836272040302267</v>
      </c>
      <c r="X649" s="36">
        <f t="shared" si="730"/>
        <v>3.1111111111111112</v>
      </c>
      <c r="Y649" s="36">
        <f t="shared" si="730"/>
        <v>3.4617737003058107</v>
      </c>
      <c r="Z649" s="36">
        <f t="shared" si="730"/>
        <v>3.2300884955752207</v>
      </c>
      <c r="AA649" s="36">
        <f t="shared" si="730"/>
        <v>3.395833333333333</v>
      </c>
      <c r="AB649" s="36">
        <f t="shared" si="730"/>
        <v>3.3045112781954882</v>
      </c>
      <c r="AC649" s="36">
        <f t="shared" ref="AC649:AD649" si="731">IFERROR(AC319/AC109,"")</f>
        <v>2.6969696969696972</v>
      </c>
      <c r="AD649" s="36">
        <f t="shared" si="731"/>
        <v>3.5512195121951224</v>
      </c>
      <c r="AE649" s="56">
        <f t="shared" ref="AE649:AF649" si="732">IFERROR(AE319/AE109,"")</f>
        <v>3.0038461538461534</v>
      </c>
      <c r="AF649" s="51">
        <f t="shared" si="732"/>
        <v>3.3333333333333339</v>
      </c>
    </row>
    <row r="650" spans="1:32" x14ac:dyDescent="0.25">
      <c r="A650" s="2" t="s">
        <v>103</v>
      </c>
      <c r="B650" s="24" t="str">
        <f>VLOOKUP(Prod_Area_data[[#This Row],[or_product]],Ref_products[],2,FALSE)</f>
        <v>Rapeseed</v>
      </c>
      <c r="C650" s="24" t="str">
        <f>VLOOKUP(Prod_Area_data[[#This Row],[MS]],Ref_MS[],2,FALSE)</f>
        <v>Hungary</v>
      </c>
      <c r="D650" s="28" t="str">
        <f t="shared" si="679"/>
        <v>Rape and turnip rape</v>
      </c>
      <c r="E650" s="28" t="str">
        <f t="shared" si="683"/>
        <v>HU</v>
      </c>
      <c r="F650" s="28" t="str">
        <f t="shared" si="675"/>
        <v>Hungary</v>
      </c>
      <c r="G650" s="36">
        <f t="shared" si="708"/>
        <v>2.9043262995902475</v>
      </c>
      <c r="H650" s="36">
        <f t="shared" ref="H650:AB650" si="733">IFERROR(H320/H110,"")</f>
        <v>1.5483592400690849</v>
      </c>
      <c r="I650" s="36">
        <f t="shared" si="733"/>
        <v>1.8696444849589788</v>
      </c>
      <c r="J650" s="36">
        <f t="shared" si="733"/>
        <v>1.6035548686244203</v>
      </c>
      <c r="K650" s="36">
        <f t="shared" si="733"/>
        <v>1.5225352112676056</v>
      </c>
      <c r="L650" s="36">
        <f t="shared" si="733"/>
        <v>2.7755491881566381</v>
      </c>
      <c r="M650" s="36">
        <f t="shared" si="733"/>
        <v>2.3096405228758168</v>
      </c>
      <c r="N650" s="36">
        <f t="shared" si="733"/>
        <v>2.3786066150598173</v>
      </c>
      <c r="O650" s="36">
        <f t="shared" si="733"/>
        <v>2.2000887311446315</v>
      </c>
      <c r="P650" s="36">
        <f t="shared" si="733"/>
        <v>2.6527552674230148</v>
      </c>
      <c r="Q650" s="36">
        <f t="shared" si="733"/>
        <v>2.223330775134305</v>
      </c>
      <c r="R650" s="36">
        <f t="shared" si="733"/>
        <v>2.046355572695719</v>
      </c>
      <c r="S650" s="36">
        <f t="shared" si="733"/>
        <v>2.2518597691321078</v>
      </c>
      <c r="T650" s="36">
        <f t="shared" si="733"/>
        <v>2.5141886975503276</v>
      </c>
      <c r="U650" s="36">
        <f t="shared" si="733"/>
        <v>2.6942575259296735</v>
      </c>
      <c r="V650" s="36">
        <f t="shared" si="733"/>
        <v>3.2741437394722066</v>
      </c>
      <c r="W650" s="36">
        <f t="shared" si="733"/>
        <v>2.6770039898440334</v>
      </c>
      <c r="X650" s="36">
        <f t="shared" si="733"/>
        <v>3.6036699392239364</v>
      </c>
      <c r="Y650" s="36">
        <f t="shared" si="733"/>
        <v>3.0762681099633675</v>
      </c>
      <c r="Z650" s="36">
        <f t="shared" si="733"/>
        <v>3.0333676185866407</v>
      </c>
      <c r="AA650" s="36">
        <f t="shared" si="733"/>
        <v>3.0343313373253489</v>
      </c>
      <c r="AB650" s="36">
        <f t="shared" si="733"/>
        <v>2.8285271917940777</v>
      </c>
      <c r="AC650" s="36">
        <f t="shared" ref="AC650:AD650" si="734">IFERROR(AC320/AC110,"")</f>
        <v>2.8501203696513162</v>
      </c>
      <c r="AD650" s="36">
        <f t="shared" si="734"/>
        <v>2.46895776300352</v>
      </c>
      <c r="AE650" s="56">
        <f t="shared" ref="AE650:AF650" si="735">IFERROR(AE320/AE110,"")</f>
        <v>3.1213440203832477</v>
      </c>
      <c r="AF650" s="51">
        <f t="shared" si="735"/>
        <v>3.22</v>
      </c>
    </row>
    <row r="651" spans="1:32" x14ac:dyDescent="0.25">
      <c r="A651" s="2" t="s">
        <v>103</v>
      </c>
      <c r="B651" s="24" t="str">
        <f>VLOOKUP(Prod_Area_data[[#This Row],[or_product]],Ref_products[],2,FALSE)</f>
        <v>Rapeseed</v>
      </c>
      <c r="C651" s="24" t="str">
        <f>VLOOKUP(Prod_Area_data[[#This Row],[MS]],Ref_MS[],2,FALSE)</f>
        <v>Malta</v>
      </c>
      <c r="D651" s="28" t="str">
        <f t="shared" si="679"/>
        <v>Rape and turnip rape</v>
      </c>
      <c r="E651" s="28" t="str">
        <f t="shared" si="683"/>
        <v>MT</v>
      </c>
      <c r="F651" s="28" t="str">
        <f t="shared" si="675"/>
        <v>Malta</v>
      </c>
      <c r="G651" s="36">
        <f t="shared" si="708"/>
        <v>0</v>
      </c>
      <c r="H651" s="36" t="str">
        <f t="shared" ref="H651:AB651" si="736">IFERROR(H321/H111,"")</f>
        <v/>
      </c>
      <c r="I651" s="36" t="str">
        <f t="shared" si="736"/>
        <v/>
      </c>
      <c r="J651" s="36" t="str">
        <f t="shared" si="736"/>
        <v/>
      </c>
      <c r="K651" s="36" t="str">
        <f t="shared" si="736"/>
        <v/>
      </c>
      <c r="L651" s="36" t="str">
        <f t="shared" si="736"/>
        <v/>
      </c>
      <c r="M651" s="36" t="str">
        <f t="shared" si="736"/>
        <v/>
      </c>
      <c r="N651" s="36" t="str">
        <f t="shared" si="736"/>
        <v/>
      </c>
      <c r="O651" s="36" t="str">
        <f t="shared" si="736"/>
        <v/>
      </c>
      <c r="P651" s="36" t="str">
        <f t="shared" si="736"/>
        <v/>
      </c>
      <c r="Q651" s="36" t="str">
        <f t="shared" si="736"/>
        <v/>
      </c>
      <c r="R651" s="36" t="str">
        <f t="shared" si="736"/>
        <v/>
      </c>
      <c r="S651" s="36" t="str">
        <f t="shared" si="736"/>
        <v/>
      </c>
      <c r="T651" s="36" t="str">
        <f t="shared" si="736"/>
        <v/>
      </c>
      <c r="U651" s="36" t="str">
        <f t="shared" si="736"/>
        <v/>
      </c>
      <c r="V651" s="36" t="str">
        <f t="shared" si="736"/>
        <v/>
      </c>
      <c r="W651" s="36" t="str">
        <f t="shared" si="736"/>
        <v/>
      </c>
      <c r="X651" s="36" t="str">
        <f t="shared" si="736"/>
        <v/>
      </c>
      <c r="Y651" s="36" t="str">
        <f t="shared" si="736"/>
        <v/>
      </c>
      <c r="Z651" s="36" t="str">
        <f t="shared" si="736"/>
        <v/>
      </c>
      <c r="AA651" s="36" t="str">
        <f t="shared" si="736"/>
        <v/>
      </c>
      <c r="AB651" s="36" t="str">
        <f t="shared" si="736"/>
        <v/>
      </c>
      <c r="AC651" s="36" t="str">
        <f t="shared" ref="AC651:AD651" si="737">IFERROR(AC321/AC111,"")</f>
        <v/>
      </c>
      <c r="AD651" s="36" t="str">
        <f t="shared" si="737"/>
        <v/>
      </c>
      <c r="AE651" s="56" t="str">
        <f t="shared" ref="AE651:AF651" si="738">IFERROR(AE321/AE111,"")</f>
        <v/>
      </c>
      <c r="AF651" s="51" t="str">
        <f t="shared" si="738"/>
        <v/>
      </c>
    </row>
    <row r="652" spans="1:32" x14ac:dyDescent="0.25">
      <c r="A652" s="2" t="s">
        <v>103</v>
      </c>
      <c r="B652" s="24" t="str">
        <f>VLOOKUP(Prod_Area_data[[#This Row],[or_product]],Ref_products[],2,FALSE)</f>
        <v>Rapeseed</v>
      </c>
      <c r="C652" s="24" t="str">
        <f>VLOOKUP(Prod_Area_data[[#This Row],[MS]],Ref_MS[],2,FALSE)</f>
        <v>Netherlands</v>
      </c>
      <c r="D652" s="28" t="str">
        <f t="shared" si="679"/>
        <v>Rape and turnip rape</v>
      </c>
      <c r="E652" s="28" t="str">
        <f t="shared" si="683"/>
        <v>NL</v>
      </c>
      <c r="F652" s="28" t="str">
        <f t="shared" si="675"/>
        <v>Netherlands</v>
      </c>
      <c r="G652" s="36">
        <f t="shared" si="708"/>
        <v>3.5879416620518683</v>
      </c>
      <c r="H652" s="36">
        <f t="shared" ref="H652:AB652" si="739">IFERROR(H322/H112,"")</f>
        <v>3.2222222222222219</v>
      </c>
      <c r="I652" s="36">
        <f t="shared" si="739"/>
        <v>3.4285714285714288</v>
      </c>
      <c r="J652" s="36">
        <f t="shared" si="739"/>
        <v>3</v>
      </c>
      <c r="K652" s="36">
        <f t="shared" si="739"/>
        <v>3.4</v>
      </c>
      <c r="L652" s="36">
        <f t="shared" si="739"/>
        <v>4.6875</v>
      </c>
      <c r="M652" s="36">
        <f t="shared" si="739"/>
        <v>3.6666666666666665</v>
      </c>
      <c r="N652" s="36">
        <f t="shared" si="739"/>
        <v>3.5151515151515151</v>
      </c>
      <c r="O652" s="36">
        <f t="shared" si="739"/>
        <v>3.4705882352941178</v>
      </c>
      <c r="P652" s="36">
        <f t="shared" si="739"/>
        <v>3.9583333333333335</v>
      </c>
      <c r="Q652" s="36">
        <f t="shared" si="739"/>
        <v>4.4444444444444438</v>
      </c>
      <c r="R652" s="36">
        <f t="shared" si="739"/>
        <v>4.3802281368821294</v>
      </c>
      <c r="S652" s="36">
        <f t="shared" si="739"/>
        <v>3.3300492610837442</v>
      </c>
      <c r="T652" s="36">
        <f t="shared" si="739"/>
        <v>3.5</v>
      </c>
      <c r="U652" s="36">
        <f t="shared" si="739"/>
        <v>3.3333333333333335</v>
      </c>
      <c r="V652" s="36">
        <f t="shared" si="739"/>
        <v>3.3333333333333335</v>
      </c>
      <c r="W652" s="36">
        <f t="shared" si="739"/>
        <v>3.8986784140969162</v>
      </c>
      <c r="X652" s="36">
        <f t="shared" si="739"/>
        <v>3.3</v>
      </c>
      <c r="Y652" s="36">
        <f t="shared" si="739"/>
        <v>4.0670103092783503</v>
      </c>
      <c r="Z652" s="36">
        <f t="shared" si="739"/>
        <v>2.891089108910891</v>
      </c>
      <c r="AA652" s="36">
        <f t="shared" si="739"/>
        <v>3.393258426966292</v>
      </c>
      <c r="AB652" s="36">
        <f t="shared" si="739"/>
        <v>3.5628742514970062</v>
      </c>
      <c r="AC652" s="36">
        <f t="shared" ref="AC652:AD652" si="740">IFERROR(AC322/AC112,"")</f>
        <v>3.0620689655172417</v>
      </c>
      <c r="AD652" s="36">
        <f t="shared" si="740"/>
        <v>4.5</v>
      </c>
      <c r="AE652" s="56">
        <f t="shared" ref="AE652:AF652" si="741">IFERROR(AE322/AE112,"")</f>
        <v>3.8076923076923075</v>
      </c>
      <c r="AF652" s="51">
        <f t="shared" si="741"/>
        <v>2.4016596690024983</v>
      </c>
    </row>
    <row r="653" spans="1:32" x14ac:dyDescent="0.25">
      <c r="A653" s="2" t="s">
        <v>103</v>
      </c>
      <c r="B653" s="24" t="str">
        <f>VLOOKUP(Prod_Area_data[[#This Row],[or_product]],Ref_products[],2,FALSE)</f>
        <v>Rapeseed</v>
      </c>
      <c r="C653" s="24" t="str">
        <f>VLOOKUP(Prod_Area_data[[#This Row],[MS]],Ref_MS[],2,FALSE)</f>
        <v>Austria</v>
      </c>
      <c r="D653" s="28" t="str">
        <f t="shared" si="679"/>
        <v>Rape and turnip rape</v>
      </c>
      <c r="E653" s="28" t="str">
        <f t="shared" si="683"/>
        <v>AT</v>
      </c>
      <c r="F653" s="28" t="str">
        <f t="shared" si="675"/>
        <v>Austria</v>
      </c>
      <c r="G653" s="36">
        <f t="shared" si="708"/>
        <v>3.1334212928995604</v>
      </c>
      <c r="H653" s="36">
        <f t="shared" ref="H653:AB653" si="742">IFERROR(H323/H113,"")</f>
        <v>2.4208494208494211</v>
      </c>
      <c r="I653" s="36">
        <f t="shared" si="742"/>
        <v>2.6114081996434937</v>
      </c>
      <c r="J653" s="36">
        <f t="shared" si="742"/>
        <v>2.3212996389891698</v>
      </c>
      <c r="K653" s="36">
        <f t="shared" si="742"/>
        <v>1.7659090909090909</v>
      </c>
      <c r="L653" s="36">
        <f t="shared" si="742"/>
        <v>3.4220963172804533</v>
      </c>
      <c r="M653" s="36">
        <f t="shared" si="742"/>
        <v>2.9546742209631729</v>
      </c>
      <c r="N653" s="36">
        <f t="shared" si="742"/>
        <v>3.223004694835681</v>
      </c>
      <c r="O653" s="36">
        <f t="shared" si="742"/>
        <v>2.9835051546391749</v>
      </c>
      <c r="P653" s="36">
        <f t="shared" si="742"/>
        <v>3.1122994652406417</v>
      </c>
      <c r="Q653" s="36">
        <f t="shared" si="742"/>
        <v>3.0070298769771528</v>
      </c>
      <c r="R653" s="36">
        <f t="shared" si="742"/>
        <v>3.1706319702602235</v>
      </c>
      <c r="S653" s="36">
        <f t="shared" si="742"/>
        <v>3.3495525727069348</v>
      </c>
      <c r="T653" s="36">
        <f t="shared" si="742"/>
        <v>2.666965245431745</v>
      </c>
      <c r="U653" s="36">
        <f t="shared" si="742"/>
        <v>3.3611680327868854</v>
      </c>
      <c r="V653" s="36">
        <f t="shared" si="742"/>
        <v>3.7540704278682315</v>
      </c>
      <c r="W653" s="36">
        <f t="shared" si="742"/>
        <v>2.9776179056754595</v>
      </c>
      <c r="X653" s="36">
        <f t="shared" si="742"/>
        <v>3.5776601109430155</v>
      </c>
      <c r="Y653" s="36">
        <f t="shared" si="742"/>
        <v>2.8849382716049385</v>
      </c>
      <c r="Z653" s="36">
        <f t="shared" si="742"/>
        <v>2.98</v>
      </c>
      <c r="AA653" s="36">
        <f t="shared" si="742"/>
        <v>2.9794273005282181</v>
      </c>
      <c r="AB653" s="36">
        <f t="shared" si="742"/>
        <v>3.1534591194968553</v>
      </c>
      <c r="AC653" s="36">
        <f t="shared" ref="AC653:AD653" si="743">IFERROR(AC323/AC113,"")</f>
        <v>3.0392642377078176</v>
      </c>
      <c r="AD653" s="36">
        <f t="shared" si="743"/>
        <v>3.20754052149401</v>
      </c>
      <c r="AE653" s="56">
        <f t="shared" ref="AE653:AF653" si="744">IFERROR(AE323/AE113,"")</f>
        <v>3.2293785310734462</v>
      </c>
      <c r="AF653" s="51">
        <f t="shared" si="744"/>
        <v>3.14</v>
      </c>
    </row>
    <row r="654" spans="1:32" x14ac:dyDescent="0.25">
      <c r="A654" s="2" t="s">
        <v>103</v>
      </c>
      <c r="B654" s="24" t="str">
        <f>VLOOKUP(Prod_Area_data[[#This Row],[or_product]],Ref_products[],2,FALSE)</f>
        <v>Rapeseed</v>
      </c>
      <c r="C654" s="24" t="str">
        <f>VLOOKUP(Prod_Area_data[[#This Row],[MS]],Ref_MS[],2,FALSE)</f>
        <v>Poland</v>
      </c>
      <c r="D654" s="28" t="str">
        <f t="shared" si="679"/>
        <v>Rape and turnip rape</v>
      </c>
      <c r="E654" s="28" t="str">
        <f t="shared" si="683"/>
        <v>PL</v>
      </c>
      <c r="F654" s="28" t="str">
        <f t="shared" si="675"/>
        <v>Poland</v>
      </c>
      <c r="G654" s="36">
        <f t="shared" si="708"/>
        <v>3.2604301135045013</v>
      </c>
      <c r="H654" s="36">
        <f t="shared" ref="H654:AB654" si="745">IFERROR(H324/H114,"")</f>
        <v>2.1934523809523809</v>
      </c>
      <c r="I654" s="36">
        <f t="shared" si="745"/>
        <v>2.3998194945848375</v>
      </c>
      <c r="J654" s="36">
        <f t="shared" si="745"/>
        <v>2.1701594533029613</v>
      </c>
      <c r="K654" s="36">
        <f t="shared" si="745"/>
        <v>1.8601923528031903</v>
      </c>
      <c r="L654" s="36">
        <f t="shared" si="745"/>
        <v>3.0340022296544036</v>
      </c>
      <c r="M654" s="36">
        <f t="shared" si="745"/>
        <v>2.6350418029807341</v>
      </c>
      <c r="N654" s="36">
        <f t="shared" si="745"/>
        <v>2.6470588235294117</v>
      </c>
      <c r="O654" s="36">
        <f t="shared" si="745"/>
        <v>2.6730672690763053</v>
      </c>
      <c r="P654" s="36">
        <f t="shared" si="745"/>
        <v>2.7309039035144602</v>
      </c>
      <c r="Q654" s="36">
        <f t="shared" si="745"/>
        <v>3.0824691358024694</v>
      </c>
      <c r="R654" s="36">
        <f t="shared" si="745"/>
        <v>2.3556706479230525</v>
      </c>
      <c r="S654" s="36">
        <f t="shared" si="745"/>
        <v>2.2428623057462955</v>
      </c>
      <c r="T654" s="36">
        <f t="shared" si="745"/>
        <v>2.5900319311398028</v>
      </c>
      <c r="U654" s="36">
        <f t="shared" si="745"/>
        <v>2.908330618008037</v>
      </c>
      <c r="V654" s="36">
        <f t="shared" si="745"/>
        <v>3.4441967806037157</v>
      </c>
      <c r="W654" s="36">
        <f t="shared" si="745"/>
        <v>2.8516524126280225</v>
      </c>
      <c r="X654" s="36">
        <f t="shared" si="745"/>
        <v>2.6979090688062244</v>
      </c>
      <c r="Y654" s="36">
        <f t="shared" si="745"/>
        <v>2.9501788311986616</v>
      </c>
      <c r="Z654" s="36">
        <f t="shared" si="745"/>
        <v>2.6060749488232302</v>
      </c>
      <c r="AA654" s="36">
        <f t="shared" si="745"/>
        <v>2.7115320894413908</v>
      </c>
      <c r="AB654" s="36">
        <f t="shared" si="745"/>
        <v>3.1856767988237578</v>
      </c>
      <c r="AC654" s="36">
        <f t="shared" ref="AC654:AD654" si="746">IFERROR(AC324/AC114,"")</f>
        <v>3.2123493824302152</v>
      </c>
      <c r="AD654" s="36">
        <f t="shared" si="746"/>
        <v>3.3832996308183221</v>
      </c>
      <c r="AE654" s="56">
        <f t="shared" ref="AE654:AF654" si="747">IFERROR(AE324/AE114,"")</f>
        <v>3.3832641592595318</v>
      </c>
      <c r="AF654" s="51">
        <f t="shared" si="747"/>
        <v>3.28</v>
      </c>
    </row>
    <row r="655" spans="1:32" x14ac:dyDescent="0.25">
      <c r="A655" s="2" t="s">
        <v>103</v>
      </c>
      <c r="B655" s="24" t="str">
        <f>VLOOKUP(Prod_Area_data[[#This Row],[or_product]],Ref_products[],2,FALSE)</f>
        <v>Rapeseed</v>
      </c>
      <c r="C655" s="24" t="str">
        <f>VLOOKUP(Prod_Area_data[[#This Row],[MS]],Ref_MS[],2,FALSE)</f>
        <v>Portugal</v>
      </c>
      <c r="D655" s="28" t="str">
        <f t="shared" si="679"/>
        <v>Rape and turnip rape</v>
      </c>
      <c r="E655" s="28" t="str">
        <f t="shared" si="683"/>
        <v>PT</v>
      </c>
      <c r="F655" s="28" t="str">
        <f t="shared" si="675"/>
        <v>Portugal</v>
      </c>
      <c r="G655" s="36">
        <f t="shared" si="708"/>
        <v>0</v>
      </c>
      <c r="H655" s="36" t="str">
        <f t="shared" ref="H655:AB655" si="748">IFERROR(H325/H115,"")</f>
        <v/>
      </c>
      <c r="I655" s="36" t="str">
        <f t="shared" si="748"/>
        <v/>
      </c>
      <c r="J655" s="36" t="str">
        <f t="shared" si="748"/>
        <v/>
      </c>
      <c r="K655" s="36" t="str">
        <f t="shared" si="748"/>
        <v/>
      </c>
      <c r="L655" s="36" t="str">
        <f t="shared" si="748"/>
        <v/>
      </c>
      <c r="M655" s="36" t="str">
        <f t="shared" si="748"/>
        <v/>
      </c>
      <c r="N655" s="36" t="str">
        <f t="shared" si="748"/>
        <v/>
      </c>
      <c r="O655" s="36" t="str">
        <f t="shared" si="748"/>
        <v/>
      </c>
      <c r="P655" s="36" t="str">
        <f t="shared" si="748"/>
        <v/>
      </c>
      <c r="Q655" s="36" t="str">
        <f t="shared" si="748"/>
        <v/>
      </c>
      <c r="R655" s="36" t="str">
        <f t="shared" si="748"/>
        <v/>
      </c>
      <c r="S655" s="36" t="str">
        <f t="shared" si="748"/>
        <v/>
      </c>
      <c r="T655" s="36" t="str">
        <f t="shared" si="748"/>
        <v/>
      </c>
      <c r="U655" s="36" t="str">
        <f t="shared" si="748"/>
        <v/>
      </c>
      <c r="V655" s="36" t="str">
        <f t="shared" si="748"/>
        <v/>
      </c>
      <c r="W655" s="36" t="str">
        <f t="shared" si="748"/>
        <v/>
      </c>
      <c r="X655" s="36" t="str">
        <f t="shared" si="748"/>
        <v/>
      </c>
      <c r="Y655" s="36" t="str">
        <f t="shared" si="748"/>
        <v/>
      </c>
      <c r="Z655" s="36" t="str">
        <f t="shared" si="748"/>
        <v/>
      </c>
      <c r="AA655" s="36" t="str">
        <f t="shared" si="748"/>
        <v/>
      </c>
      <c r="AB655" s="36" t="str">
        <f t="shared" si="748"/>
        <v/>
      </c>
      <c r="AC655" s="36" t="str">
        <f t="shared" ref="AC655:AD655" si="749">IFERROR(AC325/AC115,"")</f>
        <v/>
      </c>
      <c r="AD655" s="36" t="str">
        <f t="shared" si="749"/>
        <v/>
      </c>
      <c r="AE655" s="56" t="str">
        <f t="shared" ref="AE655:AF655" si="750">IFERROR(AE325/AE115,"")</f>
        <v/>
      </c>
      <c r="AF655" s="51" t="str">
        <f t="shared" si="750"/>
        <v/>
      </c>
    </row>
    <row r="656" spans="1:32" x14ac:dyDescent="0.25">
      <c r="A656" s="2" t="s">
        <v>103</v>
      </c>
      <c r="B656" s="24" t="str">
        <f>VLOOKUP(Prod_Area_data[[#This Row],[or_product]],Ref_products[],2,FALSE)</f>
        <v>Rapeseed</v>
      </c>
      <c r="C656" s="24" t="str">
        <f>VLOOKUP(Prod_Area_data[[#This Row],[MS]],Ref_MS[],2,FALSE)</f>
        <v>Romania</v>
      </c>
      <c r="D656" s="28" t="str">
        <f t="shared" si="679"/>
        <v>Rape and turnip rape</v>
      </c>
      <c r="E656" s="28" t="str">
        <f t="shared" si="683"/>
        <v>RO</v>
      </c>
      <c r="F656" s="28" t="str">
        <f t="shared" si="675"/>
        <v>Romania</v>
      </c>
      <c r="G656" s="36">
        <f t="shared" si="708"/>
        <v>2.6333339034054806</v>
      </c>
      <c r="H656" s="36">
        <f t="shared" ref="H656:AB656" si="751">IFERROR(H326/H116,"")</f>
        <v>1.1128489986844028</v>
      </c>
      <c r="I656" s="36">
        <f t="shared" si="751"/>
        <v>1.2353155339805826</v>
      </c>
      <c r="J656" s="36">
        <f t="shared" si="751"/>
        <v>0.48130277442702046</v>
      </c>
      <c r="K656" s="36">
        <f t="shared" si="751"/>
        <v>0.47334504979496189</v>
      </c>
      <c r="L656" s="36">
        <f t="shared" si="751"/>
        <v>1.9839131309068974</v>
      </c>
      <c r="M656" s="36">
        <f t="shared" si="751"/>
        <v>1.6811346548188653</v>
      </c>
      <c r="N656" s="36">
        <f t="shared" si="751"/>
        <v>1.5897738625011353</v>
      </c>
      <c r="O656" s="36">
        <f t="shared" si="751"/>
        <v>0.99062808286747772</v>
      </c>
      <c r="P656" s="36">
        <f t="shared" si="751"/>
        <v>1.8440188503479642</v>
      </c>
      <c r="Q656" s="36">
        <f t="shared" si="751"/>
        <v>1.3565372707787569</v>
      </c>
      <c r="R656" s="36">
        <f t="shared" si="751"/>
        <v>1.7550294977015986</v>
      </c>
      <c r="S656" s="36">
        <f t="shared" si="751"/>
        <v>1.8819110194310744</v>
      </c>
      <c r="T656" s="36">
        <f t="shared" si="751"/>
        <v>1.4958214624881292</v>
      </c>
      <c r="U656" s="36">
        <f t="shared" si="751"/>
        <v>2.4081706435285608</v>
      </c>
      <c r="V656" s="36">
        <f t="shared" si="751"/>
        <v>2.604115954857269</v>
      </c>
      <c r="W656" s="36">
        <f t="shared" si="751"/>
        <v>2.499306858028215</v>
      </c>
      <c r="X656" s="36">
        <f t="shared" si="751"/>
        <v>2.8353547538107247</v>
      </c>
      <c r="Y656" s="36">
        <f t="shared" si="751"/>
        <v>2.798351087847216</v>
      </c>
      <c r="Z656" s="36">
        <f t="shared" si="751"/>
        <v>2.5461686792691411</v>
      </c>
      <c r="AA656" s="36">
        <f t="shared" si="751"/>
        <v>2.263683285122795</v>
      </c>
      <c r="AB656" s="36">
        <f t="shared" si="751"/>
        <v>2.1499710640174166</v>
      </c>
      <c r="AC656" s="36">
        <f t="shared" ref="AC656:AD656" si="752">IFERROR(AC326/AC116,"")</f>
        <v>3.0836697165410833</v>
      </c>
      <c r="AD656" s="36">
        <f t="shared" si="752"/>
        <v>2.6223260178727577</v>
      </c>
      <c r="AE656" s="56">
        <f t="shared" ref="AE656:AF656" si="753">IFERROR(AE326/AE116,"")</f>
        <v>3.0139924072208877</v>
      </c>
      <c r="AF656" s="51">
        <f t="shared" si="753"/>
        <v>2.9800000000000004</v>
      </c>
    </row>
    <row r="657" spans="1:32" x14ac:dyDescent="0.25">
      <c r="A657" s="2" t="s">
        <v>103</v>
      </c>
      <c r="B657" s="24" t="str">
        <f>VLOOKUP(Prod_Area_data[[#This Row],[or_product]],Ref_products[],2,FALSE)</f>
        <v>Rapeseed</v>
      </c>
      <c r="C657" s="24" t="str">
        <f>VLOOKUP(Prod_Area_data[[#This Row],[MS]],Ref_MS[],2,FALSE)</f>
        <v>Slovenia</v>
      </c>
      <c r="D657" s="28" t="str">
        <f t="shared" si="679"/>
        <v>Rape and turnip rape</v>
      </c>
      <c r="E657" s="28" t="str">
        <f t="shared" si="683"/>
        <v>SI</v>
      </c>
      <c r="F657" s="28" t="str">
        <f t="shared" si="675"/>
        <v>Slovenia</v>
      </c>
      <c r="G657" s="36">
        <f t="shared" si="708"/>
        <v>2.5738502127086429</v>
      </c>
      <c r="H657" s="36">
        <f t="shared" ref="H657:AB657" si="754">IFERROR(H327/H117,"")</f>
        <v>2.5833333333333335</v>
      </c>
      <c r="I657" s="36">
        <f t="shared" si="754"/>
        <v>2.8999999999999995</v>
      </c>
      <c r="J657" s="36">
        <f t="shared" si="754"/>
        <v>2.1316872427983538</v>
      </c>
      <c r="K657" s="36">
        <f t="shared" si="754"/>
        <v>1.7822878228782288</v>
      </c>
      <c r="L657" s="36">
        <f t="shared" si="754"/>
        <v>2.7794871794871794</v>
      </c>
      <c r="M657" s="36">
        <f t="shared" si="754"/>
        <v>2.3672566371681416</v>
      </c>
      <c r="N657" s="36">
        <f t="shared" si="754"/>
        <v>1.7758007117437722</v>
      </c>
      <c r="O657" s="36">
        <f t="shared" si="754"/>
        <v>2.75</v>
      </c>
      <c r="P657" s="36">
        <f t="shared" si="754"/>
        <v>2.4662162162162158</v>
      </c>
      <c r="Q657" s="36">
        <f t="shared" si="754"/>
        <v>2.2285067873303168</v>
      </c>
      <c r="R657" s="36">
        <f t="shared" si="754"/>
        <v>2.9283018867924531</v>
      </c>
      <c r="S657" s="36">
        <f t="shared" si="754"/>
        <v>2.9245283018867925</v>
      </c>
      <c r="T657" s="36">
        <f t="shared" si="754"/>
        <v>3.2470817120622573</v>
      </c>
      <c r="U657" s="36">
        <f t="shared" si="754"/>
        <v>2.4649265905383362</v>
      </c>
      <c r="V657" s="36">
        <f t="shared" si="754"/>
        <v>3.5755395683453237</v>
      </c>
      <c r="W657" s="36">
        <f t="shared" si="754"/>
        <v>2.2331288343558287</v>
      </c>
      <c r="X657" s="36">
        <f t="shared" si="754"/>
        <v>2.7183544303797467</v>
      </c>
      <c r="Y657" s="36">
        <f t="shared" si="754"/>
        <v>2.6162790697674421</v>
      </c>
      <c r="Z657" s="36">
        <f t="shared" si="754"/>
        <v>2.2529411764705882</v>
      </c>
      <c r="AA657" s="36">
        <f t="shared" si="754"/>
        <v>2.9076923076923076</v>
      </c>
      <c r="AB657" s="36">
        <f t="shared" si="754"/>
        <v>2.5740181268882174</v>
      </c>
      <c r="AC657" s="36">
        <f t="shared" ref="AC657:AD657" si="755">IFERROR(AC327/AC117,"")</f>
        <v>2.4590747330960854</v>
      </c>
      <c r="AD657" s="36">
        <f t="shared" si="755"/>
        <v>2.5680272108843538</v>
      </c>
      <c r="AE657" s="56">
        <f t="shared" ref="AE657:AF657" si="756">IFERROR(AE327/AE117,"")</f>
        <v>2.5795053003533566</v>
      </c>
      <c r="AF657" s="51">
        <f t="shared" si="756"/>
        <v>0</v>
      </c>
    </row>
    <row r="658" spans="1:32" x14ac:dyDescent="0.25">
      <c r="A658" s="2" t="s">
        <v>103</v>
      </c>
      <c r="B658" s="24" t="str">
        <f>VLOOKUP(Prod_Area_data[[#This Row],[or_product]],Ref_products[],2,FALSE)</f>
        <v>Rapeseed</v>
      </c>
      <c r="C658" s="24" t="str">
        <f>VLOOKUP(Prod_Area_data[[#This Row],[MS]],Ref_MS[],2,FALSE)</f>
        <v>Slovakia</v>
      </c>
      <c r="D658" s="28" t="str">
        <f t="shared" si="679"/>
        <v>Rape and turnip rape</v>
      </c>
      <c r="E658" s="28" t="str">
        <f t="shared" si="683"/>
        <v>SK</v>
      </c>
      <c r="F658" s="28" t="str">
        <f t="shared" si="675"/>
        <v>Slovakia</v>
      </c>
      <c r="G658" s="36">
        <f t="shared" si="708"/>
        <v>3.0735390776556373</v>
      </c>
      <c r="H658" s="36">
        <f t="shared" ref="H658:AB658" si="757">IFERROR(H328/H118,"")</f>
        <v>1.4279615795090717</v>
      </c>
      <c r="I658" s="36">
        <f t="shared" si="757"/>
        <v>2.2849002849002851</v>
      </c>
      <c r="J658" s="36">
        <f t="shared" si="757"/>
        <v>2.0650080256821832</v>
      </c>
      <c r="K658" s="36">
        <f t="shared" si="757"/>
        <v>0.97605893186003689</v>
      </c>
      <c r="L658" s="36">
        <f t="shared" si="757"/>
        <v>2.8430735930735929</v>
      </c>
      <c r="M658" s="36">
        <f t="shared" si="757"/>
        <v>2.1890130353817505</v>
      </c>
      <c r="N658" s="36">
        <f t="shared" si="757"/>
        <v>2.0960451977401129</v>
      </c>
      <c r="O658" s="36">
        <f t="shared" si="757"/>
        <v>2.0689432989690726</v>
      </c>
      <c r="P658" s="36">
        <f t="shared" si="757"/>
        <v>2.6052793124616325</v>
      </c>
      <c r="Q658" s="36">
        <f t="shared" si="757"/>
        <v>2.3072792362768495</v>
      </c>
      <c r="R658" s="36">
        <f t="shared" si="757"/>
        <v>1.9662784316116835</v>
      </c>
      <c r="S658" s="36">
        <f t="shared" si="757"/>
        <v>2.3117606123869172</v>
      </c>
      <c r="T658" s="36">
        <f t="shared" si="757"/>
        <v>1.9901722201422687</v>
      </c>
      <c r="U658" s="36">
        <f t="shared" si="757"/>
        <v>2.7382294793878597</v>
      </c>
      <c r="V658" s="36">
        <f t="shared" si="757"/>
        <v>3.5748646065625995</v>
      </c>
      <c r="W658" s="36">
        <f t="shared" si="757"/>
        <v>2.6875943000838225</v>
      </c>
      <c r="X658" s="36">
        <f t="shared" si="757"/>
        <v>3.4585107237529122</v>
      </c>
      <c r="Y658" s="36">
        <f t="shared" si="757"/>
        <v>2.9895389125799574</v>
      </c>
      <c r="Z658" s="36">
        <f t="shared" si="757"/>
        <v>3.1133091192113111</v>
      </c>
      <c r="AA658" s="36">
        <f t="shared" si="757"/>
        <v>2.8407019453135627</v>
      </c>
      <c r="AB658" s="36">
        <f t="shared" si="757"/>
        <v>3.0081195414847159</v>
      </c>
      <c r="AC658" s="36">
        <f t="shared" ref="AC658:AD658" si="758">IFERROR(AC328/AC118,"")</f>
        <v>3.0888235294117647</v>
      </c>
      <c r="AD658" s="36">
        <f t="shared" si="758"/>
        <v>3.1236741620704289</v>
      </c>
      <c r="AE658" s="56">
        <f t="shared" ref="AE658:AF658" si="759">IFERROR(AE328/AE118,"")</f>
        <v>3.5532991499122923</v>
      </c>
      <c r="AF658" s="51">
        <f t="shared" si="759"/>
        <v>3.3200000000000003</v>
      </c>
    </row>
    <row r="659" spans="1:32" x14ac:dyDescent="0.25">
      <c r="A659" s="2" t="s">
        <v>103</v>
      </c>
      <c r="B659" s="24" t="str">
        <f>VLOOKUP(Prod_Area_data[[#This Row],[or_product]],Ref_products[],2,FALSE)</f>
        <v>Rapeseed</v>
      </c>
      <c r="C659" s="24" t="str">
        <f>VLOOKUP(Prod_Area_data[[#This Row],[MS]],Ref_MS[],2,FALSE)</f>
        <v>Finland</v>
      </c>
      <c r="D659" s="28" t="str">
        <f t="shared" si="679"/>
        <v>Rape and turnip rape</v>
      </c>
      <c r="E659" s="28" t="str">
        <f t="shared" si="683"/>
        <v>FI</v>
      </c>
      <c r="F659" s="28" t="str">
        <f t="shared" si="675"/>
        <v>Finland</v>
      </c>
      <c r="G659" s="36">
        <f t="shared" si="708"/>
        <v>1.2953052261382687</v>
      </c>
      <c r="H659" s="36">
        <f t="shared" ref="H659:AB659" si="760">IFERROR(H329/H119,"")</f>
        <v>1.3504761904761906</v>
      </c>
      <c r="I659" s="36">
        <f t="shared" si="760"/>
        <v>1.3789329685362517</v>
      </c>
      <c r="J659" s="36">
        <f t="shared" si="760"/>
        <v>1.5582450832072618</v>
      </c>
      <c r="K659" s="36">
        <f t="shared" si="760"/>
        <v>1.2493333333333334</v>
      </c>
      <c r="L659" s="36">
        <f t="shared" si="760"/>
        <v>0.90556900726392253</v>
      </c>
      <c r="M659" s="36">
        <f t="shared" si="760"/>
        <v>1.3732119635890765</v>
      </c>
      <c r="N659" s="36">
        <f t="shared" si="760"/>
        <v>1.3744207599629286</v>
      </c>
      <c r="O659" s="36">
        <f t="shared" si="760"/>
        <v>1.2594235033259422</v>
      </c>
      <c r="P659" s="36">
        <f t="shared" si="760"/>
        <v>1.3782945736434109</v>
      </c>
      <c r="Q659" s="36">
        <f t="shared" si="760"/>
        <v>1.7259259259259261</v>
      </c>
      <c r="R659" s="36">
        <f t="shared" si="760"/>
        <v>1.1318960050729234</v>
      </c>
      <c r="S659" s="36">
        <f t="shared" si="760"/>
        <v>1.2648351648351648</v>
      </c>
      <c r="T659" s="36">
        <f t="shared" si="760"/>
        <v>1.2857142857142856</v>
      </c>
      <c r="U659" s="36">
        <f t="shared" si="760"/>
        <v>1.5123339658444022</v>
      </c>
      <c r="V659" s="36">
        <f t="shared" si="760"/>
        <v>1.4441860465116279</v>
      </c>
      <c r="W659" s="36">
        <f t="shared" si="760"/>
        <v>1.5424954792043399</v>
      </c>
      <c r="X659" s="36">
        <f t="shared" si="760"/>
        <v>1.5546357615894042</v>
      </c>
      <c r="Y659" s="36">
        <f t="shared" si="760"/>
        <v>1.6539855072463767</v>
      </c>
      <c r="Z659" s="36">
        <f t="shared" si="760"/>
        <v>1.330206378986867</v>
      </c>
      <c r="AA659" s="36">
        <f t="shared" si="760"/>
        <v>1.3301587301587301</v>
      </c>
      <c r="AB659" s="36">
        <f t="shared" si="760"/>
        <v>1.2693877551020409</v>
      </c>
      <c r="AC659" s="36">
        <f t="shared" ref="AC659:AD659" si="761">IFERROR(AC329/AC119,"")</f>
        <v>1.2035630841121494</v>
      </c>
      <c r="AD659" s="36">
        <f t="shared" si="761"/>
        <v>1.3731343283582089</v>
      </c>
      <c r="AE659" s="56">
        <f t="shared" ref="AE659:AF659" si="762">IFERROR(AE329/AE119,"")</f>
        <v>1.2863691931540344</v>
      </c>
      <c r="AF659" s="51">
        <f t="shared" si="762"/>
        <v>0.87358285714287831</v>
      </c>
    </row>
    <row r="660" spans="1:32" x14ac:dyDescent="0.25">
      <c r="A660" s="2" t="s">
        <v>103</v>
      </c>
      <c r="B660" s="24" t="str">
        <f>VLOOKUP(Prod_Area_data[[#This Row],[or_product]],Ref_products[],2,FALSE)</f>
        <v>Rapeseed</v>
      </c>
      <c r="C660" s="24" t="str">
        <f>VLOOKUP(Prod_Area_data[[#This Row],[MS]],Ref_MS[],2,FALSE)</f>
        <v>Sweden</v>
      </c>
      <c r="D660" s="28" t="str">
        <f t="shared" si="679"/>
        <v>Rape and turnip rape</v>
      </c>
      <c r="E660" s="28" t="str">
        <f t="shared" si="683"/>
        <v>SE</v>
      </c>
      <c r="F660" s="28" t="str">
        <f t="shared" si="675"/>
        <v>Sweden</v>
      </c>
      <c r="G660" s="36">
        <f t="shared" si="708"/>
        <v>3.3511295564546071</v>
      </c>
      <c r="H660" s="36">
        <f t="shared" ref="H660:AB660" si="763">IFERROR(H330/H120,"")</f>
        <v>2.5525210084033612</v>
      </c>
      <c r="I660" s="36">
        <f t="shared" si="763"/>
        <v>2.3660714285714288</v>
      </c>
      <c r="J660" s="36">
        <f t="shared" si="763"/>
        <v>2.3620178041543025</v>
      </c>
      <c r="K660" s="36">
        <f t="shared" si="763"/>
        <v>2.2098976109215016</v>
      </c>
      <c r="L660" s="36">
        <f t="shared" si="763"/>
        <v>2.7180406212664274</v>
      </c>
      <c r="M660" s="36">
        <f t="shared" si="763"/>
        <v>2.4170731707317072</v>
      </c>
      <c r="N660" s="36">
        <f t="shared" si="763"/>
        <v>2.4488888888888889</v>
      </c>
      <c r="O660" s="36">
        <f t="shared" si="763"/>
        <v>2.5359179019384266</v>
      </c>
      <c r="P660" s="36">
        <f t="shared" si="763"/>
        <v>2.8983240223463684</v>
      </c>
      <c r="Q660" s="36">
        <f t="shared" si="763"/>
        <v>3.0030181086519114</v>
      </c>
      <c r="R660" s="36">
        <f t="shared" si="763"/>
        <v>2.5372050816696916</v>
      </c>
      <c r="S660" s="36">
        <f t="shared" si="763"/>
        <v>2.6410716169180466</v>
      </c>
      <c r="T660" s="36">
        <f t="shared" si="763"/>
        <v>2.9271619532599797</v>
      </c>
      <c r="U660" s="36">
        <f t="shared" si="763"/>
        <v>2.641855275741154</v>
      </c>
      <c r="V660" s="36">
        <f t="shared" si="763"/>
        <v>3.3899364517137203</v>
      </c>
      <c r="W660" s="36">
        <f t="shared" si="763"/>
        <v>3.8017141043275844</v>
      </c>
      <c r="X660" s="36">
        <f t="shared" si="763"/>
        <v>2.8911381501022935</v>
      </c>
      <c r="Y660" s="36">
        <f t="shared" si="763"/>
        <v>3.3026960784313726</v>
      </c>
      <c r="Z660" s="36">
        <f t="shared" si="763"/>
        <v>2.2339661364802459</v>
      </c>
      <c r="AA660" s="36">
        <f t="shared" si="763"/>
        <v>3.6202315429872844</v>
      </c>
      <c r="AB660" s="36">
        <f t="shared" si="763"/>
        <v>3.455193482688391</v>
      </c>
      <c r="AC660" s="36">
        <f t="shared" ref="AC660:AD660" si="764">IFERROR(AC330/AC120,"")</f>
        <v>3.2420953279848983</v>
      </c>
      <c r="AD660" s="36">
        <f t="shared" si="764"/>
        <v>3.3560998586905324</v>
      </c>
      <c r="AE660" s="56">
        <f t="shared" ref="AE660:AF660" si="765">IFERROR(AE330/AE120,"")</f>
        <v>2.4526066350710902</v>
      </c>
      <c r="AF660" s="51">
        <f t="shared" si="765"/>
        <v>3.16</v>
      </c>
    </row>
    <row r="661" spans="1:32" x14ac:dyDescent="0.25">
      <c r="A661" s="2" t="s">
        <v>103</v>
      </c>
      <c r="B661" s="24" t="str">
        <f>VLOOKUP(Prod_Area_data[[#This Row],[or_product]],Ref_products[],2,FALSE)</f>
        <v>Rapeseed</v>
      </c>
      <c r="C661" s="24" t="str">
        <f>VLOOKUP(Prod_Area_data[[#This Row],[MS]],Ref_MS[],2,FALSE)</f>
        <v>United Kingdom</v>
      </c>
      <c r="D661" s="28" t="str">
        <f t="shared" si="679"/>
        <v>Rape and turnip rape</v>
      </c>
      <c r="E661" s="28" t="str">
        <f t="shared" si="683"/>
        <v>UK</v>
      </c>
      <c r="F661" s="28" t="str">
        <f t="shared" si="675"/>
        <v>United Kingdom</v>
      </c>
      <c r="G661" s="36">
        <f t="shared" si="708"/>
        <v>-1.4802973661668753E-16</v>
      </c>
      <c r="H661" s="36">
        <f t="shared" ref="H661:AB661" si="766">IFERROR(H331/H121,"")</f>
        <v>3.3965102286401927</v>
      </c>
      <c r="I661" s="36">
        <f t="shared" si="766"/>
        <v>2.8671952428146681</v>
      </c>
      <c r="J661" s="36">
        <f t="shared" si="766"/>
        <v>4.1123564023536012</v>
      </c>
      <c r="K661" s="36">
        <f t="shared" si="766"/>
        <v>3.3644859813084111</v>
      </c>
      <c r="L661" s="36">
        <f t="shared" si="766"/>
        <v>3.2279293739967896</v>
      </c>
      <c r="M661" s="36">
        <f t="shared" si="766"/>
        <v>3.6564547206165705</v>
      </c>
      <c r="N661" s="36">
        <f t="shared" si="766"/>
        <v>3.7832265812650117</v>
      </c>
      <c r="O661" s="36">
        <f t="shared" si="766"/>
        <v>3.5041555851063828</v>
      </c>
      <c r="P661" s="36">
        <f t="shared" si="766"/>
        <v>3.2991138605584349</v>
      </c>
      <c r="Q661" s="36">
        <f t="shared" si="766"/>
        <v>3.3543859649122809</v>
      </c>
      <c r="R661" s="36">
        <f t="shared" si="766"/>
        <v>3.4735202492211839</v>
      </c>
      <c r="S661" s="36">
        <f t="shared" si="766"/>
        <v>3.9120567375886526</v>
      </c>
      <c r="T661" s="36">
        <f t="shared" si="766"/>
        <v>3.3822751322751321</v>
      </c>
      <c r="U661" s="36">
        <f t="shared" si="766"/>
        <v>2.9762237762237764</v>
      </c>
      <c r="V661" s="36">
        <f t="shared" si="766"/>
        <v>3.6444444444444444</v>
      </c>
      <c r="W661" s="36">
        <f t="shared" si="766"/>
        <v>3.8987730061349692</v>
      </c>
      <c r="X661" s="36">
        <f t="shared" si="766"/>
        <v>3.0656303972366148</v>
      </c>
      <c r="Y661" s="36">
        <f t="shared" si="766"/>
        <v>3.8490230905861456</v>
      </c>
      <c r="Z661" s="36">
        <f t="shared" si="766"/>
        <v>3.4511149228130362</v>
      </c>
      <c r="AA661" s="36">
        <f t="shared" si="766"/>
        <v>3.3071549933924858</v>
      </c>
      <c r="AB661" s="36">
        <f t="shared" si="766"/>
        <v>2.7820863198061154</v>
      </c>
      <c r="AC661" s="36" t="str">
        <f t="shared" ref="AC661:AD661" si="767">IFERROR(AC331/AC121,"")</f>
        <v/>
      </c>
      <c r="AD661" s="36" t="str">
        <f t="shared" si="767"/>
        <v/>
      </c>
      <c r="AE661" s="56" t="str">
        <f t="shared" ref="AE661:AF661" si="768">IFERROR(AE331/AE121,"")</f>
        <v/>
      </c>
      <c r="AF661" s="51" t="str">
        <f t="shared" si="768"/>
        <v/>
      </c>
    </row>
    <row r="662" spans="1:32" x14ac:dyDescent="0.25">
      <c r="A662" s="2" t="s">
        <v>103</v>
      </c>
      <c r="B662" s="24" t="str">
        <f>VLOOKUP(Prod_Area_data[[#This Row],[or_product]],Ref_products[],2,FALSE)</f>
        <v>Sunflower seed</v>
      </c>
      <c r="C662" s="24" t="str">
        <f>VLOOKUP(Prod_Area_data[[#This Row],[MS]],Ref_MS[],2,FALSE)</f>
        <v>EU-27</v>
      </c>
      <c r="D662" s="28" t="str">
        <f t="shared" ref="D662:D692" si="769">IF(D122=D332,D332,"Error")</f>
        <v>Sunflower seed</v>
      </c>
      <c r="E662" s="28" t="str">
        <f t="shared" ref="E662" si="770">IF(E122=E332,E332,"Error")</f>
        <v>EU-27</v>
      </c>
      <c r="F662" s="28" t="str">
        <f t="shared" si="675"/>
        <v>European Union (27 MS)</v>
      </c>
      <c r="G662" s="36">
        <f t="shared" si="708"/>
        <v>2.1772184323899371</v>
      </c>
      <c r="H662" s="36">
        <f t="shared" ref="H662:AB662" si="771">IFERROR(H332/H122,"")</f>
        <v>1.4291645153472492</v>
      </c>
      <c r="I662" s="36">
        <f t="shared" si="771"/>
        <v>1.4522752022623737</v>
      </c>
      <c r="J662" s="36">
        <f t="shared" si="771"/>
        <v>1.5328882259897199</v>
      </c>
      <c r="K662" s="36">
        <f t="shared" si="771"/>
        <v>1.4871862578869837</v>
      </c>
      <c r="L662" s="36">
        <f t="shared" si="771"/>
        <v>1.8143251889870082</v>
      </c>
      <c r="M662" s="36">
        <f t="shared" si="771"/>
        <v>1.6557631339039089</v>
      </c>
      <c r="N662" s="36">
        <f t="shared" si="771"/>
        <v>1.7366373750403099</v>
      </c>
      <c r="O662" s="36">
        <f t="shared" si="771"/>
        <v>1.4389796948173246</v>
      </c>
      <c r="P662" s="36">
        <f t="shared" si="771"/>
        <v>1.903393285150389</v>
      </c>
      <c r="Q662" s="36">
        <f t="shared" si="771"/>
        <v>1.7973605040151266</v>
      </c>
      <c r="R662" s="36">
        <f t="shared" si="771"/>
        <v>1.844080335471453</v>
      </c>
      <c r="S662" s="36">
        <f t="shared" si="771"/>
        <v>1.9596068294268896</v>
      </c>
      <c r="T662" s="36">
        <f t="shared" si="771"/>
        <v>1.6691763494665668</v>
      </c>
      <c r="U662" s="36">
        <f t="shared" si="771"/>
        <v>2.0044233144360111</v>
      </c>
      <c r="V662" s="36">
        <f t="shared" si="771"/>
        <v>2.1798459461233373</v>
      </c>
      <c r="W662" s="36">
        <f t="shared" si="771"/>
        <v>1.8781375071469411</v>
      </c>
      <c r="X662" s="36">
        <f t="shared" si="771"/>
        <v>2.1118595350255136</v>
      </c>
      <c r="Y662" s="36">
        <f t="shared" si="771"/>
        <v>2.4127501368388824</v>
      </c>
      <c r="Z662" s="36">
        <f t="shared" si="771"/>
        <v>2.4772421844919461</v>
      </c>
      <c r="AA662" s="36">
        <f t="shared" si="771"/>
        <v>2.3615699907327574</v>
      </c>
      <c r="AB662" s="36">
        <f t="shared" si="771"/>
        <v>2.0477446037928146</v>
      </c>
      <c r="AC662" s="36">
        <f t="shared" ref="AC662:AD662" si="772">IFERROR(AC332/AC122,"")</f>
        <v>2.3724915708540388</v>
      </c>
      <c r="AD662" s="36">
        <f t="shared" si="772"/>
        <v>1.8853126216111042</v>
      </c>
      <c r="AE662" s="56">
        <f t="shared" ref="AE662:AF662" si="773">IFERROR(AE332/AE122,"")</f>
        <v>2.1223407026442409</v>
      </c>
      <c r="AF662" s="51">
        <f t="shared" si="773"/>
        <v>2.2422735066907169</v>
      </c>
    </row>
    <row r="663" spans="1:32" x14ac:dyDescent="0.25">
      <c r="A663" s="2" t="s">
        <v>103</v>
      </c>
      <c r="B663" s="24" t="str">
        <f>VLOOKUP(Prod_Area_data[[#This Row],[or_product]],Ref_products[],2,FALSE)</f>
        <v>Sunflower seed</v>
      </c>
      <c r="C663" s="24" t="str">
        <f>VLOOKUP(Prod_Area_data[[#This Row],[MS]],Ref_MS[],2,FALSE)</f>
        <v>EU-28</v>
      </c>
      <c r="D663" s="28" t="str">
        <f t="shared" si="769"/>
        <v>Sunflower seed</v>
      </c>
      <c r="E663" s="28" t="s">
        <v>34</v>
      </c>
      <c r="F663" s="28" t="str">
        <f t="shared" si="675"/>
        <v>European Union (28 States)</v>
      </c>
      <c r="G663" s="36"/>
      <c r="H663" s="36">
        <f t="shared" ref="H663:AB663" si="774">IFERROR(H333/H123,"")</f>
        <v>1.4294651037881898</v>
      </c>
      <c r="I663" s="36">
        <f t="shared" si="774"/>
        <v>1.4523532631002873</v>
      </c>
      <c r="J663" s="36">
        <f t="shared" si="774"/>
        <v>1.533106319643919</v>
      </c>
      <c r="K663" s="36">
        <f t="shared" si="774"/>
        <v>1.4871862578869837</v>
      </c>
      <c r="L663" s="36">
        <f t="shared" si="774"/>
        <v>1.8143739463360062</v>
      </c>
      <c r="M663" s="36">
        <f t="shared" si="774"/>
        <v>1.6558567872349106</v>
      </c>
      <c r="N663" s="36">
        <f t="shared" si="774"/>
        <v>1.7366373750403099</v>
      </c>
      <c r="O663" s="36">
        <f t="shared" si="774"/>
        <v>1.4389796948173246</v>
      </c>
      <c r="P663" s="36">
        <f t="shared" si="774"/>
        <v>1.903393285150389</v>
      </c>
      <c r="Q663" s="36">
        <f t="shared" si="774"/>
        <v>1.7973605040151266</v>
      </c>
      <c r="R663" s="36">
        <f t="shared" si="774"/>
        <v>1.844080335471453</v>
      </c>
      <c r="S663" s="36">
        <f t="shared" si="774"/>
        <v>1.9596068294268896</v>
      </c>
      <c r="T663" s="36">
        <f t="shared" si="774"/>
        <v>1.6691763494665668</v>
      </c>
      <c r="U663" s="36">
        <f t="shared" si="774"/>
        <v>2.0044233144360111</v>
      </c>
      <c r="V663" s="36">
        <f t="shared" si="774"/>
        <v>2.1798459461233373</v>
      </c>
      <c r="W663" s="36">
        <f t="shared" si="774"/>
        <v>1.8781375071469411</v>
      </c>
      <c r="X663" s="36">
        <f t="shared" si="774"/>
        <v>2.1118595350255136</v>
      </c>
      <c r="Y663" s="36">
        <f t="shared" si="774"/>
        <v>2.4127501368388824</v>
      </c>
      <c r="Z663" s="36">
        <f t="shared" si="774"/>
        <v>2.4772421844919461</v>
      </c>
      <c r="AA663" s="36">
        <f t="shared" si="774"/>
        <v>2.3615699907327574</v>
      </c>
      <c r="AB663" s="36" t="str">
        <f t="shared" si="774"/>
        <v/>
      </c>
      <c r="AC663" s="36" t="str">
        <f t="shared" ref="AC663:AD663" si="775">IFERROR(AC333/AC123,"")</f>
        <v/>
      </c>
      <c r="AD663" s="36" t="str">
        <f t="shared" si="775"/>
        <v/>
      </c>
      <c r="AE663" s="56" t="str">
        <f t="shared" ref="AE663:AF663" si="776">IFERROR(AE333/AE123,"")</f>
        <v/>
      </c>
      <c r="AF663" s="51" t="str">
        <f t="shared" si="776"/>
        <v/>
      </c>
    </row>
    <row r="664" spans="1:32" x14ac:dyDescent="0.25">
      <c r="A664" s="2" t="s">
        <v>103</v>
      </c>
      <c r="B664" s="24" t="str">
        <f>VLOOKUP(Prod_Area_data[[#This Row],[or_product]],Ref_products[],2,FALSE)</f>
        <v>Sunflower seed</v>
      </c>
      <c r="C664" s="24" t="str">
        <f>VLOOKUP(Prod_Area_data[[#This Row],[MS]],Ref_MS[],2,FALSE)</f>
        <v>Belgium</v>
      </c>
      <c r="D664" s="28" t="str">
        <f t="shared" si="769"/>
        <v>Sunflower seed</v>
      </c>
      <c r="E664" s="28" t="str">
        <f t="shared" ref="E664" si="777">IF(E124=E334,E334,"Error")</f>
        <v>BE</v>
      </c>
      <c r="F664" s="28" t="str">
        <f t="shared" si="675"/>
        <v>Belgium</v>
      </c>
      <c r="G664" s="36">
        <f t="shared" si="708"/>
        <v>0</v>
      </c>
      <c r="H664" s="36" t="str">
        <f t="shared" ref="H664:AB664" si="778">IFERROR(H334/H124,"")</f>
        <v/>
      </c>
      <c r="I664" s="36" t="str">
        <f t="shared" si="778"/>
        <v/>
      </c>
      <c r="J664" s="36" t="str">
        <f t="shared" si="778"/>
        <v/>
      </c>
      <c r="K664" s="36" t="str">
        <f t="shared" si="778"/>
        <v/>
      </c>
      <c r="L664" s="36" t="str">
        <f t="shared" si="778"/>
        <v/>
      </c>
      <c r="M664" s="36" t="str">
        <f t="shared" si="778"/>
        <v/>
      </c>
      <c r="N664" s="36" t="str">
        <f t="shared" si="778"/>
        <v/>
      </c>
      <c r="O664" s="36" t="str">
        <f t="shared" si="778"/>
        <v/>
      </c>
      <c r="P664" s="36" t="str">
        <f t="shared" si="778"/>
        <v/>
      </c>
      <c r="Q664" s="36" t="str">
        <f t="shared" si="778"/>
        <v/>
      </c>
      <c r="R664" s="36" t="str">
        <f t="shared" si="778"/>
        <v/>
      </c>
      <c r="S664" s="36" t="str">
        <f t="shared" si="778"/>
        <v/>
      </c>
      <c r="T664" s="36" t="str">
        <f t="shared" si="778"/>
        <v/>
      </c>
      <c r="U664" s="36" t="str">
        <f t="shared" si="778"/>
        <v/>
      </c>
      <c r="V664" s="36" t="str">
        <f t="shared" si="778"/>
        <v/>
      </c>
      <c r="W664" s="36" t="str">
        <f t="shared" si="778"/>
        <v/>
      </c>
      <c r="X664" s="36" t="str">
        <f t="shared" si="778"/>
        <v/>
      </c>
      <c r="Y664" s="36" t="str">
        <f t="shared" si="778"/>
        <v/>
      </c>
      <c r="Z664" s="36" t="str">
        <f t="shared" si="778"/>
        <v/>
      </c>
      <c r="AA664" s="36" t="str">
        <f t="shared" si="778"/>
        <v/>
      </c>
      <c r="AB664" s="36" t="str">
        <f t="shared" si="778"/>
        <v/>
      </c>
      <c r="AC664" s="36" t="str">
        <f t="shared" ref="AC664:AD664" si="779">IFERROR(AC334/AC124,"")</f>
        <v/>
      </c>
      <c r="AD664" s="36" t="str">
        <f t="shared" si="779"/>
        <v/>
      </c>
      <c r="AE664" s="56" t="str">
        <f t="shared" ref="AE664:AF664" si="780">IFERROR(AE334/AE124,"")</f>
        <v/>
      </c>
      <c r="AF664" s="51" t="str">
        <f t="shared" si="780"/>
        <v/>
      </c>
    </row>
    <row r="665" spans="1:32" x14ac:dyDescent="0.25">
      <c r="A665" s="2" t="s">
        <v>103</v>
      </c>
      <c r="B665" s="24" t="str">
        <f>VLOOKUP(Prod_Area_data[[#This Row],[or_product]],Ref_products[],2,FALSE)</f>
        <v>Sunflower seed</v>
      </c>
      <c r="C665" s="24" t="str">
        <f>VLOOKUP(Prod_Area_data[[#This Row],[MS]],Ref_MS[],2,FALSE)</f>
        <v>Bulgaria</v>
      </c>
      <c r="D665" s="28" t="str">
        <f t="shared" si="769"/>
        <v>Sunflower seed</v>
      </c>
      <c r="E665" s="28" t="str">
        <f t="shared" ref="E665" si="781">IF(E125=E335,E335,"Error")</f>
        <v>BG</v>
      </c>
      <c r="F665" s="28" t="str">
        <f t="shared" si="675"/>
        <v>Bulgaria</v>
      </c>
      <c r="G665" s="36">
        <f t="shared" si="708"/>
        <v>2.249676782375706</v>
      </c>
      <c r="H665" s="36">
        <f t="shared" ref="H665:AB665" si="782">IFERROR(H335/H125,"")</f>
        <v>1.0116554054054054</v>
      </c>
      <c r="I665" s="36">
        <f t="shared" si="782"/>
        <v>1.0395175776238132</v>
      </c>
      <c r="J665" s="36">
        <f t="shared" si="782"/>
        <v>1.3702760084925689</v>
      </c>
      <c r="K665" s="36">
        <f t="shared" si="782"/>
        <v>1.1958762886597938</v>
      </c>
      <c r="L665" s="36">
        <f t="shared" si="782"/>
        <v>1.819838056680162</v>
      </c>
      <c r="M665" s="36">
        <f t="shared" si="782"/>
        <v>1.4722834645669292</v>
      </c>
      <c r="N665" s="36">
        <f t="shared" si="782"/>
        <v>1.5944037308461025</v>
      </c>
      <c r="O665" s="36">
        <f t="shared" si="782"/>
        <v>0.93691899070385121</v>
      </c>
      <c r="P665" s="36">
        <f t="shared" si="782"/>
        <v>1.8022724123597063</v>
      </c>
      <c r="Q665" s="36">
        <f t="shared" si="782"/>
        <v>1.9277460874652623</v>
      </c>
      <c r="R665" s="36">
        <f t="shared" si="782"/>
        <v>2.1048939551707129</v>
      </c>
      <c r="S665" s="36">
        <f t="shared" si="782"/>
        <v>1.9269738867399249</v>
      </c>
      <c r="T665" s="36">
        <f t="shared" si="782"/>
        <v>1.777407786885246</v>
      </c>
      <c r="U665" s="36">
        <f t="shared" si="782"/>
        <v>2.2471433123918785</v>
      </c>
      <c r="V665" s="36">
        <f t="shared" si="782"/>
        <v>2.3833270115215024</v>
      </c>
      <c r="W665" s="36">
        <f t="shared" si="782"/>
        <v>2.0956415569039515</v>
      </c>
      <c r="X665" s="36">
        <f t="shared" si="782"/>
        <v>2.2478991082677888</v>
      </c>
      <c r="Y665" s="36">
        <f t="shared" si="782"/>
        <v>2.2884940590093894</v>
      </c>
      <c r="Z665" s="36">
        <f t="shared" si="782"/>
        <v>2.4434357010625618</v>
      </c>
      <c r="AA665" s="36">
        <f t="shared" si="782"/>
        <v>2.3469395262151163</v>
      </c>
      <c r="AB665" s="36">
        <f t="shared" si="782"/>
        <v>2.0930260852637725</v>
      </c>
      <c r="AC665" s="36">
        <f t="shared" ref="AC665:AD665" si="783">IFERROR(AC335/AC125,"")</f>
        <v>2.3779334584623477</v>
      </c>
      <c r="AD665" s="36">
        <f t="shared" si="783"/>
        <v>2.3090647356482292</v>
      </c>
      <c r="AE665" s="56">
        <f t="shared" ref="AE665:AF665" si="784">IFERROR(AE335/AE125,"")</f>
        <v>1.8872093023255814</v>
      </c>
      <c r="AF665" s="51">
        <f t="shared" si="784"/>
        <v>2.35</v>
      </c>
    </row>
    <row r="666" spans="1:32" x14ac:dyDescent="0.25">
      <c r="A666" s="2" t="s">
        <v>103</v>
      </c>
      <c r="B666" s="24" t="str">
        <f>VLOOKUP(Prod_Area_data[[#This Row],[or_product]],Ref_products[],2,FALSE)</f>
        <v>Sunflower seed</v>
      </c>
      <c r="C666" s="24" t="str">
        <f>VLOOKUP(Prod_Area_data[[#This Row],[MS]],Ref_MS[],2,FALSE)</f>
        <v>Czechia</v>
      </c>
      <c r="D666" s="28" t="str">
        <f t="shared" si="769"/>
        <v>Sunflower seed</v>
      </c>
      <c r="E666" s="28" t="str">
        <f t="shared" ref="E666" si="785">IF(E126=E336,E336,"Error")</f>
        <v>CZ</v>
      </c>
      <c r="F666" s="28" t="str">
        <f t="shared" si="675"/>
        <v>Czechia</v>
      </c>
      <c r="G666" s="36">
        <f t="shared" si="708"/>
        <v>2.5974017965742378</v>
      </c>
      <c r="H666" s="36">
        <f t="shared" ref="H666:AB666" si="786">IFERROR(H336/H126,"")</f>
        <v>2.1442622950819672</v>
      </c>
      <c r="I666" s="36">
        <f t="shared" si="786"/>
        <v>1.9894736842105265</v>
      </c>
      <c r="J666" s="36">
        <f t="shared" si="786"/>
        <v>2.2561983471074383</v>
      </c>
      <c r="K666" s="36">
        <f t="shared" si="786"/>
        <v>2.3511293634496919</v>
      </c>
      <c r="L666" s="36">
        <f t="shared" si="786"/>
        <v>2.154822335025381</v>
      </c>
      <c r="M666" s="36">
        <f t="shared" si="786"/>
        <v>2.3939393939393936</v>
      </c>
      <c r="N666" s="36">
        <f t="shared" si="786"/>
        <v>2.1443736730360934</v>
      </c>
      <c r="O666" s="36">
        <f t="shared" si="786"/>
        <v>2.1311475409836067</v>
      </c>
      <c r="P666" s="36">
        <f t="shared" si="786"/>
        <v>2.4857142857142858</v>
      </c>
      <c r="Q666" s="36">
        <f t="shared" si="786"/>
        <v>2.3828125</v>
      </c>
      <c r="R666" s="36">
        <f t="shared" si="786"/>
        <v>2.1111520058888478</v>
      </c>
      <c r="S666" s="36">
        <f t="shared" si="786"/>
        <v>2.4833625218914186</v>
      </c>
      <c r="T666" s="36">
        <f t="shared" si="786"/>
        <v>2.3118148599269186</v>
      </c>
      <c r="U666" s="36">
        <f t="shared" si="786"/>
        <v>2.1992481203007515</v>
      </c>
      <c r="V666" s="36">
        <f t="shared" si="786"/>
        <v>2.2735088662009675</v>
      </c>
      <c r="W666" s="36">
        <f t="shared" si="786"/>
        <v>2.0466019417475732</v>
      </c>
      <c r="X666" s="36">
        <f t="shared" si="786"/>
        <v>2.8517571884984028</v>
      </c>
      <c r="Y666" s="36">
        <f t="shared" si="786"/>
        <v>2.4611111111111108</v>
      </c>
      <c r="Z666" s="36">
        <f t="shared" si="786"/>
        <v>2.355940594059406</v>
      </c>
      <c r="AA666" s="36">
        <f t="shared" si="786"/>
        <v>2.4353338968723581</v>
      </c>
      <c r="AB666" s="36">
        <f t="shared" si="786"/>
        <v>2.5820763087843837</v>
      </c>
      <c r="AC666" s="36">
        <f t="shared" ref="AC666:AD666" si="787">IFERROR(AC336/AC126,"")</f>
        <v>2.8987764182424915</v>
      </c>
      <c r="AD666" s="36">
        <f t="shared" si="787"/>
        <v>2.6540684748777235</v>
      </c>
      <c r="AE666" s="56">
        <f t="shared" ref="AE666:AF666" si="788">IFERROR(AE336/AE126,"")</f>
        <v>2.5560606060606061</v>
      </c>
      <c r="AF666" s="51">
        <f t="shared" si="788"/>
        <v>2.62</v>
      </c>
    </row>
    <row r="667" spans="1:32" x14ac:dyDescent="0.25">
      <c r="A667" s="2" t="s">
        <v>103</v>
      </c>
      <c r="B667" s="24" t="str">
        <f>VLOOKUP(Prod_Area_data[[#This Row],[or_product]],Ref_products[],2,FALSE)</f>
        <v>Sunflower seed</v>
      </c>
      <c r="C667" s="24" t="str">
        <f>VLOOKUP(Prod_Area_data[[#This Row],[MS]],Ref_MS[],2,FALSE)</f>
        <v>Denmark</v>
      </c>
      <c r="D667" s="28" t="str">
        <f t="shared" si="769"/>
        <v>Sunflower seed</v>
      </c>
      <c r="E667" s="28" t="str">
        <f t="shared" ref="E667" si="789">IF(E127=E337,E337,"Error")</f>
        <v>DK</v>
      </c>
      <c r="F667" s="28" t="str">
        <f t="shared" si="675"/>
        <v>Denmark</v>
      </c>
      <c r="G667" s="36">
        <f t="shared" si="708"/>
        <v>0</v>
      </c>
      <c r="H667" s="36" t="str">
        <f t="shared" ref="H667:AB667" si="790">IFERROR(H337/H127,"")</f>
        <v/>
      </c>
      <c r="I667" s="36" t="str">
        <f t="shared" si="790"/>
        <v/>
      </c>
      <c r="J667" s="36" t="str">
        <f t="shared" si="790"/>
        <v/>
      </c>
      <c r="K667" s="36" t="str">
        <f t="shared" si="790"/>
        <v/>
      </c>
      <c r="L667" s="36" t="str">
        <f t="shared" si="790"/>
        <v/>
      </c>
      <c r="M667" s="36" t="str">
        <f t="shared" si="790"/>
        <v/>
      </c>
      <c r="N667" s="36" t="str">
        <f t="shared" si="790"/>
        <v/>
      </c>
      <c r="O667" s="36" t="str">
        <f t="shared" si="790"/>
        <v/>
      </c>
      <c r="P667" s="36" t="str">
        <f t="shared" si="790"/>
        <v/>
      </c>
      <c r="Q667" s="36" t="str">
        <f t="shared" si="790"/>
        <v/>
      </c>
      <c r="R667" s="36" t="str">
        <f t="shared" si="790"/>
        <v/>
      </c>
      <c r="S667" s="36" t="str">
        <f t="shared" si="790"/>
        <v/>
      </c>
      <c r="T667" s="36" t="str">
        <f t="shared" si="790"/>
        <v/>
      </c>
      <c r="U667" s="36" t="str">
        <f t="shared" si="790"/>
        <v/>
      </c>
      <c r="V667" s="36" t="str">
        <f t="shared" si="790"/>
        <v/>
      </c>
      <c r="W667" s="36" t="str">
        <f t="shared" si="790"/>
        <v/>
      </c>
      <c r="X667" s="36" t="str">
        <f t="shared" si="790"/>
        <v/>
      </c>
      <c r="Y667" s="36" t="str">
        <f t="shared" si="790"/>
        <v/>
      </c>
      <c r="Z667" s="36" t="str">
        <f t="shared" si="790"/>
        <v/>
      </c>
      <c r="AA667" s="36" t="str">
        <f t="shared" si="790"/>
        <v/>
      </c>
      <c r="AB667" s="36" t="str">
        <f t="shared" si="790"/>
        <v/>
      </c>
      <c r="AC667" s="36" t="str">
        <f t="shared" ref="AC667:AD667" si="791">IFERROR(AC337/AC127,"")</f>
        <v/>
      </c>
      <c r="AD667" s="36" t="str">
        <f t="shared" si="791"/>
        <v/>
      </c>
      <c r="AE667" s="56" t="str">
        <f t="shared" ref="AE667:AF667" si="792">IFERROR(AE337/AE127,"")</f>
        <v/>
      </c>
      <c r="AF667" s="51" t="str">
        <f t="shared" si="792"/>
        <v/>
      </c>
    </row>
    <row r="668" spans="1:32" x14ac:dyDescent="0.25">
      <c r="A668" s="2" t="s">
        <v>103</v>
      </c>
      <c r="B668" s="24" t="str">
        <f>VLOOKUP(Prod_Area_data[[#This Row],[or_product]],Ref_products[],2,FALSE)</f>
        <v>Sunflower seed</v>
      </c>
      <c r="C668" s="24" t="str">
        <f>VLOOKUP(Prod_Area_data[[#This Row],[MS]],Ref_MS[],2,FALSE)</f>
        <v>Germany</v>
      </c>
      <c r="D668" s="28" t="str">
        <f t="shared" si="769"/>
        <v>Sunflower seed</v>
      </c>
      <c r="E668" s="28" t="str">
        <f t="shared" ref="E668" si="793">IF(E128=E338,E338,"Error")</f>
        <v>DE</v>
      </c>
      <c r="F668" s="28" t="str">
        <f t="shared" si="675"/>
        <v>Germany</v>
      </c>
      <c r="G668" s="36">
        <f t="shared" si="708"/>
        <v>2.1711542449504373</v>
      </c>
      <c r="H668" s="36">
        <f t="shared" ref="H668:AB668" si="794">IFERROR(H338/H128,"")</f>
        <v>2.4767441860465116</v>
      </c>
      <c r="I668" s="36">
        <f t="shared" si="794"/>
        <v>2.2113821138211378</v>
      </c>
      <c r="J668" s="36">
        <f t="shared" si="794"/>
        <v>1.9846743295019156</v>
      </c>
      <c r="K668" s="36">
        <f t="shared" si="794"/>
        <v>1.9731182795698925</v>
      </c>
      <c r="L668" s="36">
        <f t="shared" si="794"/>
        <v>2.2056962025316458</v>
      </c>
      <c r="M668" s="36">
        <f t="shared" si="794"/>
        <v>2.476014760147601</v>
      </c>
      <c r="N668" s="36">
        <f t="shared" si="794"/>
        <v>1.934375</v>
      </c>
      <c r="O668" s="36">
        <f t="shared" si="794"/>
        <v>2.6510416666666665</v>
      </c>
      <c r="P668" s="36">
        <f t="shared" si="794"/>
        <v>1.963855421686747</v>
      </c>
      <c r="Q668" s="36">
        <f t="shared" si="794"/>
        <v>2.4110169491525424</v>
      </c>
      <c r="R668" s="36">
        <f t="shared" si="794"/>
        <v>1.8918702442931519</v>
      </c>
      <c r="S668" s="36">
        <f t="shared" si="794"/>
        <v>1.9850746268656716</v>
      </c>
      <c r="T668" s="36">
        <f t="shared" si="794"/>
        <v>2.3787878787878789</v>
      </c>
      <c r="U668" s="36">
        <f t="shared" si="794"/>
        <v>2.1050228310502286</v>
      </c>
      <c r="V668" s="36">
        <f t="shared" si="794"/>
        <v>2.2999999999999998</v>
      </c>
      <c r="W668" s="36">
        <f t="shared" si="794"/>
        <v>1.9184782608695652</v>
      </c>
      <c r="X668" s="36">
        <f t="shared" si="794"/>
        <v>2.1377245508982039</v>
      </c>
      <c r="Y668" s="36">
        <f t="shared" si="794"/>
        <v>2.2000000000000002</v>
      </c>
      <c r="Z668" s="36">
        <f t="shared" si="794"/>
        <v>1.8205128205128205</v>
      </c>
      <c r="AA668" s="36">
        <f t="shared" si="794"/>
        <v>2.0444444444444443</v>
      </c>
      <c r="AB668" s="36">
        <f t="shared" si="794"/>
        <v>2.0567375886524824</v>
      </c>
      <c r="AC668" s="36">
        <f t="shared" ref="AC668:AD668" si="795">IFERROR(AC338/AC128,"")</f>
        <v>2.6031331592689297</v>
      </c>
      <c r="AD668" s="36">
        <f t="shared" si="795"/>
        <v>1.8831775700934579</v>
      </c>
      <c r="AE668" s="56">
        <f t="shared" ref="AE668:AF668" si="796">IFERROR(AE338/AE128,"")</f>
        <v>2.4122807017543857</v>
      </c>
      <c r="AF668" s="51">
        <f t="shared" si="796"/>
        <v>2.14</v>
      </c>
    </row>
    <row r="669" spans="1:32" x14ac:dyDescent="0.25">
      <c r="A669" s="2" t="s">
        <v>103</v>
      </c>
      <c r="B669" s="24" t="str">
        <f>VLOOKUP(Prod_Area_data[[#This Row],[or_product]],Ref_products[],2,FALSE)</f>
        <v>Sunflower seed</v>
      </c>
      <c r="C669" s="24" t="str">
        <f>VLOOKUP(Prod_Area_data[[#This Row],[MS]],Ref_MS[],2,FALSE)</f>
        <v>Estonia</v>
      </c>
      <c r="D669" s="28" t="str">
        <f t="shared" si="769"/>
        <v>Sunflower seed</v>
      </c>
      <c r="E669" s="28" t="str">
        <f t="shared" ref="E669" si="797">IF(E129=E339,E339,"Error")</f>
        <v>EE</v>
      </c>
      <c r="F669" s="28" t="str">
        <f t="shared" si="675"/>
        <v>Estonia</v>
      </c>
      <c r="G669" s="36">
        <f t="shared" si="708"/>
        <v>0</v>
      </c>
      <c r="H669" s="36" t="str">
        <f t="shared" ref="H669:AB669" si="798">IFERROR(H339/H129,"")</f>
        <v/>
      </c>
      <c r="I669" s="36" t="str">
        <f t="shared" si="798"/>
        <v/>
      </c>
      <c r="J669" s="36" t="str">
        <f t="shared" si="798"/>
        <v/>
      </c>
      <c r="K669" s="36" t="str">
        <f t="shared" si="798"/>
        <v/>
      </c>
      <c r="L669" s="36" t="str">
        <f t="shared" si="798"/>
        <v/>
      </c>
      <c r="M669" s="36" t="str">
        <f t="shared" si="798"/>
        <v/>
      </c>
      <c r="N669" s="36" t="str">
        <f t="shared" si="798"/>
        <v/>
      </c>
      <c r="O669" s="36" t="str">
        <f t="shared" si="798"/>
        <v/>
      </c>
      <c r="P669" s="36" t="str">
        <f t="shared" si="798"/>
        <v/>
      </c>
      <c r="Q669" s="36" t="str">
        <f t="shared" si="798"/>
        <v/>
      </c>
      <c r="R669" s="36" t="str">
        <f t="shared" si="798"/>
        <v/>
      </c>
      <c r="S669" s="36" t="str">
        <f t="shared" si="798"/>
        <v/>
      </c>
      <c r="T669" s="36" t="str">
        <f t="shared" si="798"/>
        <v/>
      </c>
      <c r="U669" s="36" t="str">
        <f t="shared" si="798"/>
        <v/>
      </c>
      <c r="V669" s="36" t="str">
        <f t="shared" si="798"/>
        <v/>
      </c>
      <c r="W669" s="36" t="str">
        <f t="shared" si="798"/>
        <v/>
      </c>
      <c r="X669" s="36" t="str">
        <f t="shared" si="798"/>
        <v/>
      </c>
      <c r="Y669" s="36" t="str">
        <f t="shared" si="798"/>
        <v/>
      </c>
      <c r="Z669" s="36" t="str">
        <f t="shared" si="798"/>
        <v/>
      </c>
      <c r="AA669" s="36" t="str">
        <f t="shared" si="798"/>
        <v/>
      </c>
      <c r="AB669" s="36" t="str">
        <f t="shared" si="798"/>
        <v/>
      </c>
      <c r="AC669" s="36" t="str">
        <f t="shared" ref="AC669:AD669" si="799">IFERROR(AC339/AC129,"")</f>
        <v/>
      </c>
      <c r="AD669" s="36" t="str">
        <f t="shared" si="799"/>
        <v/>
      </c>
      <c r="AE669" s="56" t="str">
        <f t="shared" ref="AE669:AF669" si="800">IFERROR(AE339/AE129,"")</f>
        <v/>
      </c>
      <c r="AF669" s="51" t="str">
        <f t="shared" si="800"/>
        <v/>
      </c>
    </row>
    <row r="670" spans="1:32" x14ac:dyDescent="0.25">
      <c r="A670" s="2" t="s">
        <v>103</v>
      </c>
      <c r="B670" s="24" t="str">
        <f>VLOOKUP(Prod_Area_data[[#This Row],[or_product]],Ref_products[],2,FALSE)</f>
        <v>Sunflower seed</v>
      </c>
      <c r="C670" s="24" t="str">
        <f>VLOOKUP(Prod_Area_data[[#This Row],[MS]],Ref_MS[],2,FALSE)</f>
        <v>Ireland</v>
      </c>
      <c r="D670" s="28" t="str">
        <f t="shared" si="769"/>
        <v>Sunflower seed</v>
      </c>
      <c r="E670" s="28" t="str">
        <f t="shared" ref="E670" si="801">IF(E130=E340,E340,"Error")</f>
        <v>IE</v>
      </c>
      <c r="F670" s="28" t="str">
        <f t="shared" si="675"/>
        <v>Ireland</v>
      </c>
      <c r="G670" s="36">
        <f t="shared" si="708"/>
        <v>0</v>
      </c>
      <c r="H670" s="36" t="str">
        <f t="shared" ref="H670:AB670" si="802">IFERROR(H340/H130,"")</f>
        <v/>
      </c>
      <c r="I670" s="36" t="str">
        <f t="shared" si="802"/>
        <v/>
      </c>
      <c r="J670" s="36" t="str">
        <f t="shared" si="802"/>
        <v/>
      </c>
      <c r="K670" s="36" t="str">
        <f t="shared" si="802"/>
        <v/>
      </c>
      <c r="L670" s="36" t="str">
        <f t="shared" si="802"/>
        <v/>
      </c>
      <c r="M670" s="36" t="str">
        <f t="shared" si="802"/>
        <v/>
      </c>
      <c r="N670" s="36" t="str">
        <f t="shared" si="802"/>
        <v/>
      </c>
      <c r="O670" s="36" t="str">
        <f t="shared" si="802"/>
        <v/>
      </c>
      <c r="P670" s="36" t="str">
        <f t="shared" si="802"/>
        <v/>
      </c>
      <c r="Q670" s="36" t="str">
        <f t="shared" si="802"/>
        <v/>
      </c>
      <c r="R670" s="36" t="str">
        <f t="shared" si="802"/>
        <v/>
      </c>
      <c r="S670" s="36" t="str">
        <f t="shared" si="802"/>
        <v/>
      </c>
      <c r="T670" s="36" t="str">
        <f t="shared" si="802"/>
        <v/>
      </c>
      <c r="U670" s="36" t="str">
        <f t="shared" si="802"/>
        <v/>
      </c>
      <c r="V670" s="36" t="str">
        <f t="shared" si="802"/>
        <v/>
      </c>
      <c r="W670" s="36">
        <f t="shared" si="802"/>
        <v>0</v>
      </c>
      <c r="X670" s="36" t="str">
        <f t="shared" si="802"/>
        <v/>
      </c>
      <c r="Y670" s="36" t="str">
        <f t="shared" si="802"/>
        <v/>
      </c>
      <c r="Z670" s="36" t="str">
        <f t="shared" si="802"/>
        <v/>
      </c>
      <c r="AA670" s="36">
        <f t="shared" si="802"/>
        <v>0</v>
      </c>
      <c r="AB670" s="36">
        <f t="shared" si="802"/>
        <v>0</v>
      </c>
      <c r="AC670" s="36">
        <f t="shared" ref="AC670:AD670" si="803">IFERROR(AC340/AC130,"")</f>
        <v>0</v>
      </c>
      <c r="AD670" s="36">
        <f t="shared" si="803"/>
        <v>0</v>
      </c>
      <c r="AE670" s="56">
        <f t="shared" ref="AE670:AF670" si="804">IFERROR(AE340/AE130,"")</f>
        <v>0</v>
      </c>
      <c r="AF670" s="51" t="str">
        <f t="shared" si="804"/>
        <v/>
      </c>
    </row>
    <row r="671" spans="1:32" x14ac:dyDescent="0.25">
      <c r="A671" s="2" t="s">
        <v>103</v>
      </c>
      <c r="B671" s="24" t="str">
        <f>VLOOKUP(Prod_Area_data[[#This Row],[or_product]],Ref_products[],2,FALSE)</f>
        <v>Sunflower seed</v>
      </c>
      <c r="C671" s="24" t="str">
        <f>VLOOKUP(Prod_Area_data[[#This Row],[MS]],Ref_MS[],2,FALSE)</f>
        <v>Greece</v>
      </c>
      <c r="D671" s="28" t="str">
        <f t="shared" si="769"/>
        <v>Sunflower seed</v>
      </c>
      <c r="E671" s="28" t="str">
        <f t="shared" ref="E671" si="805">IF(E131=E341,E341,"Error")</f>
        <v>EL</v>
      </c>
      <c r="F671" s="28" t="str">
        <f t="shared" si="675"/>
        <v>Greece</v>
      </c>
      <c r="G671" s="36">
        <f t="shared" si="708"/>
        <v>2.5336558896789541</v>
      </c>
      <c r="H671" s="36">
        <f t="shared" ref="H671:AB671" si="806">IFERROR(H341/H131,"")</f>
        <v>1.3922942206654993</v>
      </c>
      <c r="I671" s="36">
        <f t="shared" si="806"/>
        <v>1.1174377224199288</v>
      </c>
      <c r="J671" s="36">
        <f t="shared" si="806"/>
        <v>1.4070197044334978</v>
      </c>
      <c r="K671" s="36">
        <f t="shared" si="806"/>
        <v>1.3794212218649518</v>
      </c>
      <c r="L671" s="36">
        <f t="shared" si="806"/>
        <v>1.0797587131367292</v>
      </c>
      <c r="M671" s="36">
        <f t="shared" si="806"/>
        <v>1.0065123010130246</v>
      </c>
      <c r="N671" s="36">
        <f t="shared" si="806"/>
        <v>1.2251720747295969</v>
      </c>
      <c r="O671" s="36">
        <f t="shared" si="806"/>
        <v>1.157750342935528</v>
      </c>
      <c r="P671" s="36">
        <f t="shared" si="806"/>
        <v>1.0380176510522743</v>
      </c>
      <c r="Q671" s="36">
        <f t="shared" si="806"/>
        <v>1.8774468085106382</v>
      </c>
      <c r="R671" s="36">
        <f t="shared" si="806"/>
        <v>1.427703373015873</v>
      </c>
      <c r="S671" s="36">
        <f t="shared" si="806"/>
        <v>2.1120584652862364</v>
      </c>
      <c r="T671" s="36">
        <f t="shared" si="806"/>
        <v>2.5820335405183537</v>
      </c>
      <c r="U671" s="36">
        <f t="shared" si="806"/>
        <v>2.8270363599431247</v>
      </c>
      <c r="V671" s="36">
        <f t="shared" si="806"/>
        <v>2.835440154879854</v>
      </c>
      <c r="W671" s="36">
        <f t="shared" si="806"/>
        <v>2.2005968478970437</v>
      </c>
      <c r="X671" s="36">
        <f t="shared" si="806"/>
        <v>2.8505287896592248</v>
      </c>
      <c r="Y671" s="36">
        <f t="shared" si="806"/>
        <v>2.4288709855424346</v>
      </c>
      <c r="Z671" s="36">
        <f t="shared" si="806"/>
        <v>2.8002424242424242</v>
      </c>
      <c r="AA671" s="36">
        <f t="shared" si="806"/>
        <v>2.968228752978554</v>
      </c>
      <c r="AB671" s="36">
        <f t="shared" si="806"/>
        <v>2.5043496059768704</v>
      </c>
      <c r="AC671" s="36">
        <f t="shared" ref="AC671:AD671" si="807">IFERROR(AC341/AC131,"")</f>
        <v>2.5368223473556366</v>
      </c>
      <c r="AD671" s="36">
        <f t="shared" si="807"/>
        <v>2.4590146299483653</v>
      </c>
      <c r="AE671" s="56">
        <f t="shared" ref="AE671:AF671" si="808">IFERROR(AE341/AE131,"")</f>
        <v>2.5597957157043556</v>
      </c>
      <c r="AF671" s="51">
        <f t="shared" si="808"/>
        <v>2.64</v>
      </c>
    </row>
    <row r="672" spans="1:32" x14ac:dyDescent="0.25">
      <c r="A672" s="2" t="s">
        <v>103</v>
      </c>
      <c r="B672" s="24" t="str">
        <f>VLOOKUP(Prod_Area_data[[#This Row],[or_product]],Ref_products[],2,FALSE)</f>
        <v>Sunflower seed</v>
      </c>
      <c r="C672" s="24" t="str">
        <f>VLOOKUP(Prod_Area_data[[#This Row],[MS]],Ref_MS[],2,FALSE)</f>
        <v>Spain</v>
      </c>
      <c r="D672" s="28" t="str">
        <f t="shared" si="769"/>
        <v>Sunflower seed</v>
      </c>
      <c r="E672" s="28" t="str">
        <f t="shared" ref="E672:E685" si="809">IF(E132=E342,E342,"Error")</f>
        <v>ES</v>
      </c>
      <c r="F672" s="28" t="str">
        <f t="shared" si="675"/>
        <v>Spain</v>
      </c>
      <c r="G672" s="36">
        <f t="shared" si="708"/>
        <v>1.1726873427169637</v>
      </c>
      <c r="H672" s="36">
        <f t="shared" ref="H672:AB672" si="810">IFERROR(H342/H132,"")</f>
        <v>1.0954821790439861</v>
      </c>
      <c r="I672" s="36">
        <f t="shared" si="810"/>
        <v>1.0113794705062702</v>
      </c>
      <c r="J672" s="36">
        <f t="shared" si="810"/>
        <v>1.0232218683651804</v>
      </c>
      <c r="K672" s="36">
        <f t="shared" si="810"/>
        <v>0.96911540416878506</v>
      </c>
      <c r="L672" s="36">
        <f t="shared" si="810"/>
        <v>1.0913320925285828</v>
      </c>
      <c r="M672" s="36">
        <f t="shared" si="810"/>
        <v>0.69766093176106714</v>
      </c>
      <c r="N672" s="36">
        <f t="shared" si="810"/>
        <v>1.0636144578313254</v>
      </c>
      <c r="O672" s="36">
        <f t="shared" si="810"/>
        <v>1.2201697453819271</v>
      </c>
      <c r="P672" s="36">
        <f t="shared" si="810"/>
        <v>1.1941707717569787</v>
      </c>
      <c r="Q672" s="36">
        <f t="shared" si="810"/>
        <v>1.0216190811890495</v>
      </c>
      <c r="R672" s="36">
        <f t="shared" si="810"/>
        <v>1.2404764695540058</v>
      </c>
      <c r="S672" s="36">
        <f t="shared" si="810"/>
        <v>1.263423227137344</v>
      </c>
      <c r="T672" s="36">
        <f t="shared" si="810"/>
        <v>0.85259355661204217</v>
      </c>
      <c r="U672" s="36">
        <f t="shared" si="810"/>
        <v>1.1993044965109294</v>
      </c>
      <c r="V672" s="36">
        <f t="shared" si="810"/>
        <v>1.2164328657314629</v>
      </c>
      <c r="W672" s="36">
        <f t="shared" si="810"/>
        <v>1.0410773499357109</v>
      </c>
      <c r="X672" s="36">
        <f t="shared" si="810"/>
        <v>1.0759541293352097</v>
      </c>
      <c r="Y672" s="36">
        <f t="shared" si="810"/>
        <v>1.161613513103239</v>
      </c>
      <c r="Z672" s="36">
        <f t="shared" si="810"/>
        <v>1.3747685453072562</v>
      </c>
      <c r="AA672" s="36">
        <f t="shared" si="810"/>
        <v>1.1026262165666814</v>
      </c>
      <c r="AB672" s="36">
        <f t="shared" si="810"/>
        <v>1.3584955003461274</v>
      </c>
      <c r="AC672" s="36">
        <f t="shared" ref="AC672:AD672" si="811">IFERROR(AC342/AC132,"")</f>
        <v>1.2041320742759365</v>
      </c>
      <c r="AD672" s="36">
        <f t="shared" si="811"/>
        <v>0.93563142345466377</v>
      </c>
      <c r="AE672" s="56">
        <f t="shared" ref="AE672:AF672" si="812">IFERROR(AE342/AE132,"")</f>
        <v>1.211303737308274</v>
      </c>
      <c r="AF672" s="51">
        <f t="shared" si="812"/>
        <v>1.2</v>
      </c>
    </row>
    <row r="673" spans="1:32" x14ac:dyDescent="0.25">
      <c r="A673" s="2" t="s">
        <v>103</v>
      </c>
      <c r="B673" s="24" t="str">
        <f>VLOOKUP(Prod_Area_data[[#This Row],[or_product]],Ref_products[],2,FALSE)</f>
        <v>Sunflower seed</v>
      </c>
      <c r="C673" s="24" t="str">
        <f>VLOOKUP(Prod_Area_data[[#This Row],[MS]],Ref_MS[],2,FALSE)</f>
        <v>France</v>
      </c>
      <c r="D673" s="28" t="str">
        <f t="shared" si="769"/>
        <v>Sunflower seed</v>
      </c>
      <c r="E673" s="28" t="str">
        <f t="shared" si="809"/>
        <v>FR</v>
      </c>
      <c r="F673" s="28" t="str">
        <f t="shared" si="675"/>
        <v>France</v>
      </c>
      <c r="G673" s="36">
        <f t="shared" si="708"/>
        <v>2.2677900190958913</v>
      </c>
      <c r="H673" s="36">
        <f t="shared" ref="H673:AB673" si="813">IFERROR(H343/H133,"")</f>
        <v>2.515920944276695</v>
      </c>
      <c r="I673" s="36">
        <f t="shared" si="813"/>
        <v>2.2385528547201807</v>
      </c>
      <c r="J673" s="36">
        <f t="shared" si="813"/>
        <v>2.4297077922077923</v>
      </c>
      <c r="K673" s="36">
        <f t="shared" si="813"/>
        <v>2.1769873271889404</v>
      </c>
      <c r="L673" s="36">
        <f t="shared" si="813"/>
        <v>2.3659685013800944</v>
      </c>
      <c r="M673" s="36">
        <f t="shared" si="813"/>
        <v>2.3375116063138344</v>
      </c>
      <c r="N673" s="36">
        <f t="shared" si="813"/>
        <v>2.2327853598014888</v>
      </c>
      <c r="O673" s="36">
        <f t="shared" si="813"/>
        <v>2.5219822599305823</v>
      </c>
      <c r="P673" s="36">
        <f t="shared" si="813"/>
        <v>2.5544082605242258</v>
      </c>
      <c r="Q673" s="36">
        <f t="shared" si="813"/>
        <v>2.3508554083885214</v>
      </c>
      <c r="R673" s="36">
        <f t="shared" si="813"/>
        <v>2.3626475219206378</v>
      </c>
      <c r="S673" s="36">
        <f t="shared" si="813"/>
        <v>2.5390160924505887</v>
      </c>
      <c r="T673" s="36">
        <f t="shared" si="813"/>
        <v>2.3132638204626677</v>
      </c>
      <c r="U673" s="36">
        <f t="shared" si="813"/>
        <v>2.0466887202438868</v>
      </c>
      <c r="V673" s="36">
        <f t="shared" si="813"/>
        <v>2.4101842413546533</v>
      </c>
      <c r="W673" s="36">
        <f t="shared" si="813"/>
        <v>1.9181453828501247</v>
      </c>
      <c r="X673" s="36">
        <f t="shared" si="813"/>
        <v>2.1834214839094161</v>
      </c>
      <c r="Y673" s="36">
        <f t="shared" si="813"/>
        <v>2.7274960339798371</v>
      </c>
      <c r="Z673" s="36">
        <f t="shared" si="813"/>
        <v>2.2444255257485461</v>
      </c>
      <c r="AA673" s="36">
        <f t="shared" si="813"/>
        <v>2.1495231156444565</v>
      </c>
      <c r="AB673" s="36">
        <f t="shared" si="813"/>
        <v>2.0688373170041423</v>
      </c>
      <c r="AC673" s="36">
        <f t="shared" ref="AC673:AD673" si="814">IFERROR(AC343/AC133,"")</f>
        <v>2.7391173606735784</v>
      </c>
      <c r="AD673" s="36">
        <f t="shared" si="814"/>
        <v>2.0657737548244812</v>
      </c>
      <c r="AE673" s="56">
        <f t="shared" ref="AE673:AF673" si="815">IFERROR(AE343/AE133,"")</f>
        <v>2.5850096246390759</v>
      </c>
      <c r="AF673" s="51">
        <f t="shared" si="815"/>
        <v>2.33</v>
      </c>
    </row>
    <row r="674" spans="1:32" x14ac:dyDescent="0.25">
      <c r="A674" s="2" t="s">
        <v>103</v>
      </c>
      <c r="B674" s="24" t="str">
        <f>VLOOKUP(Prod_Area_data[[#This Row],[or_product]],Ref_products[],2,FALSE)</f>
        <v>Sunflower seed</v>
      </c>
      <c r="C674" s="24" t="str">
        <f>VLOOKUP(Prod_Area_data[[#This Row],[MS]],Ref_MS[],2,FALSE)</f>
        <v>Croatia</v>
      </c>
      <c r="D674" s="28" t="str">
        <f t="shared" si="769"/>
        <v>Sunflower seed</v>
      </c>
      <c r="E674" s="28" t="str">
        <f t="shared" si="809"/>
        <v>HR</v>
      </c>
      <c r="F674" s="28" t="str">
        <f t="shared" si="675"/>
        <v>Croatia</v>
      </c>
      <c r="G674" s="36">
        <f t="shared" si="708"/>
        <v>3.0346091506134969</v>
      </c>
      <c r="H674" s="36">
        <f t="shared" ref="H674:AB674" si="816">IFERROR(H344/H134,"")</f>
        <v>2.0979782270606533</v>
      </c>
      <c r="I674" s="36">
        <f t="shared" si="816"/>
        <v>1.6965272296764011</v>
      </c>
      <c r="J674" s="36">
        <f t="shared" si="816"/>
        <v>2.3461251862891208</v>
      </c>
      <c r="K674" s="36">
        <f t="shared" si="816"/>
        <v>2.4548032612548742</v>
      </c>
      <c r="L674" s="36">
        <f t="shared" si="816"/>
        <v>2.4345217084362867</v>
      </c>
      <c r="M674" s="36">
        <f t="shared" si="816"/>
        <v>1.5674100863974281</v>
      </c>
      <c r="N674" s="36">
        <f t="shared" si="816"/>
        <v>2.3112432738600961</v>
      </c>
      <c r="O674" s="36">
        <f t="shared" si="816"/>
        <v>2.6333656644034913</v>
      </c>
      <c r="P674" s="36">
        <f t="shared" si="816"/>
        <v>3.1030287341444471</v>
      </c>
      <c r="Q674" s="36">
        <f t="shared" si="816"/>
        <v>2.9996346364632807</v>
      </c>
      <c r="R674" s="36">
        <f t="shared" si="816"/>
        <v>2.3396440742143128</v>
      </c>
      <c r="S674" s="36">
        <f t="shared" si="816"/>
        <v>2.8282290279627165</v>
      </c>
      <c r="T674" s="36">
        <f t="shared" si="816"/>
        <v>2.684759916492693</v>
      </c>
      <c r="U674" s="36">
        <f t="shared" si="816"/>
        <v>3.1997059544229356</v>
      </c>
      <c r="V674" s="36">
        <f t="shared" si="816"/>
        <v>2.8531689131058218</v>
      </c>
      <c r="W674" s="36">
        <f t="shared" si="816"/>
        <v>2.72774717309365</v>
      </c>
      <c r="X674" s="36">
        <f t="shared" si="816"/>
        <v>2.7470807453416146</v>
      </c>
      <c r="Y674" s="36">
        <f t="shared" si="816"/>
        <v>3.1192462987886946</v>
      </c>
      <c r="Z674" s="36">
        <f t="shared" si="816"/>
        <v>2.9838405601939133</v>
      </c>
      <c r="AA674" s="36">
        <f t="shared" si="816"/>
        <v>2.9616453585325182</v>
      </c>
      <c r="AB674" s="36">
        <f t="shared" si="816"/>
        <v>3.0774358974358975</v>
      </c>
      <c r="AC674" s="36">
        <f t="shared" ref="AC674:AD674" si="817">IFERROR(AC344/AC134,"")</f>
        <v>3.0353917500610201</v>
      </c>
      <c r="AD674" s="36">
        <f t="shared" si="817"/>
        <v>2.9909998043435726</v>
      </c>
      <c r="AE674" s="56">
        <f t="shared" ref="AE674:AF674" si="818">IFERROR(AE344/AE134,"")</f>
        <v>3.1052631578947367</v>
      </c>
      <c r="AF674" s="51">
        <f t="shared" si="818"/>
        <v>3.09</v>
      </c>
    </row>
    <row r="675" spans="1:32" x14ac:dyDescent="0.25">
      <c r="A675" s="2" t="s">
        <v>103</v>
      </c>
      <c r="B675" s="24" t="str">
        <f>VLOOKUP(Prod_Area_data[[#This Row],[or_product]],Ref_products[],2,FALSE)</f>
        <v>Sunflower seed</v>
      </c>
      <c r="C675" s="24" t="str">
        <f>VLOOKUP(Prod_Area_data[[#This Row],[MS]],Ref_MS[],2,FALSE)</f>
        <v>Italy</v>
      </c>
      <c r="D675" s="28" t="str">
        <f t="shared" si="769"/>
        <v>Sunflower seed</v>
      </c>
      <c r="E675" s="28" t="str">
        <f t="shared" si="809"/>
        <v>IT</v>
      </c>
      <c r="F675" s="28" t="str">
        <f t="shared" si="675"/>
        <v>Italy</v>
      </c>
      <c r="G675" s="36">
        <f t="shared" si="708"/>
        <v>2.4320090265013192</v>
      </c>
      <c r="H675" s="36">
        <f t="shared" ref="H675:AB675" si="819">IFERROR(H345/H135,"")</f>
        <v>2.124020285846012</v>
      </c>
      <c r="I675" s="36">
        <f t="shared" si="819"/>
        <v>1.979788257940327</v>
      </c>
      <c r="J675" s="36">
        <f t="shared" si="819"/>
        <v>2.1388888888888888</v>
      </c>
      <c r="K675" s="36">
        <f t="shared" si="819"/>
        <v>1.5742705570291777</v>
      </c>
      <c r="L675" s="36">
        <f t="shared" si="819"/>
        <v>2.2096774193548385</v>
      </c>
      <c r="M675" s="36">
        <f t="shared" si="819"/>
        <v>2.2278675904541951</v>
      </c>
      <c r="N675" s="36">
        <f t="shared" si="819"/>
        <v>2.1300138312586445</v>
      </c>
      <c r="O675" s="36">
        <f t="shared" si="819"/>
        <v>2.1928853754940709</v>
      </c>
      <c r="P675" s="36">
        <f t="shared" si="819"/>
        <v>2.2801047120418851</v>
      </c>
      <c r="Q675" s="36">
        <f t="shared" si="819"/>
        <v>2.2633279483037154</v>
      </c>
      <c r="R675" s="36">
        <f t="shared" si="819"/>
        <v>2.1188296178343951</v>
      </c>
      <c r="S675" s="36">
        <f t="shared" si="819"/>
        <v>2.3242144490556451</v>
      </c>
      <c r="T675" s="36">
        <f t="shared" si="819"/>
        <v>1.6609061604584527</v>
      </c>
      <c r="U675" s="36">
        <f t="shared" si="819"/>
        <v>2.2348193998276269</v>
      </c>
      <c r="V675" s="36">
        <f t="shared" si="819"/>
        <v>2.2485855410866638</v>
      </c>
      <c r="W675" s="36">
        <f t="shared" si="819"/>
        <v>2.1733508082131934</v>
      </c>
      <c r="X675" s="36">
        <f t="shared" si="819"/>
        <v>2.4235007225433525</v>
      </c>
      <c r="Y675" s="36">
        <f t="shared" si="819"/>
        <v>2.1290519877675838</v>
      </c>
      <c r="Z675" s="36">
        <f t="shared" si="819"/>
        <v>2.3957831905266196</v>
      </c>
      <c r="AA675" s="36">
        <f t="shared" si="819"/>
        <v>2.4708066149173136</v>
      </c>
      <c r="AB675" s="36">
        <f t="shared" si="819"/>
        <v>2.4268958214547527</v>
      </c>
      <c r="AC675" s="36">
        <f t="shared" ref="AC675:AD675" si="820">IFERROR(AC345/AC135,"")</f>
        <v>2.3983246431318914</v>
      </c>
      <c r="AD675" s="36">
        <f t="shared" si="820"/>
        <v>2.3850388016603503</v>
      </c>
      <c r="AE675" s="56">
        <f t="shared" ref="AE675:AF675" si="821">IFERROR(AE345/AE135,"")</f>
        <v>2.4933855952964232</v>
      </c>
      <c r="AF675" s="51">
        <f t="shared" si="821"/>
        <v>2.34</v>
      </c>
    </row>
    <row r="676" spans="1:32" x14ac:dyDescent="0.25">
      <c r="A676" s="2" t="s">
        <v>103</v>
      </c>
      <c r="B676" s="24" t="str">
        <f>VLOOKUP(Prod_Area_data[[#This Row],[or_product]],Ref_products[],2,FALSE)</f>
        <v>Sunflower seed</v>
      </c>
      <c r="C676" s="24" t="str">
        <f>VLOOKUP(Prod_Area_data[[#This Row],[MS]],Ref_MS[],2,FALSE)</f>
        <v>Cyprus</v>
      </c>
      <c r="D676" s="28" t="str">
        <f t="shared" si="769"/>
        <v>Sunflower seed</v>
      </c>
      <c r="E676" s="28" t="str">
        <f t="shared" si="809"/>
        <v>CY</v>
      </c>
      <c r="F676" s="28" t="str">
        <f t="shared" si="675"/>
        <v>Cyprus</v>
      </c>
      <c r="G676" s="36">
        <f t="shared" si="708"/>
        <v>0</v>
      </c>
      <c r="H676" s="36" t="str">
        <f t="shared" ref="H676:AB676" si="822">IFERROR(H346/H136,"")</f>
        <v/>
      </c>
      <c r="I676" s="36" t="str">
        <f t="shared" si="822"/>
        <v/>
      </c>
      <c r="J676" s="36" t="str">
        <f t="shared" si="822"/>
        <v/>
      </c>
      <c r="K676" s="36" t="str">
        <f t="shared" si="822"/>
        <v/>
      </c>
      <c r="L676" s="36" t="str">
        <f t="shared" si="822"/>
        <v/>
      </c>
      <c r="M676" s="36" t="str">
        <f t="shared" si="822"/>
        <v/>
      </c>
      <c r="N676" s="36" t="str">
        <f t="shared" si="822"/>
        <v/>
      </c>
      <c r="O676" s="36" t="str">
        <f t="shared" si="822"/>
        <v/>
      </c>
      <c r="P676" s="36" t="str">
        <f t="shared" si="822"/>
        <v/>
      </c>
      <c r="Q676" s="36" t="str">
        <f t="shared" si="822"/>
        <v/>
      </c>
      <c r="R676" s="36" t="str">
        <f t="shared" si="822"/>
        <v/>
      </c>
      <c r="S676" s="36" t="str">
        <f t="shared" si="822"/>
        <v/>
      </c>
      <c r="T676" s="36" t="str">
        <f t="shared" si="822"/>
        <v/>
      </c>
      <c r="U676" s="36" t="str">
        <f t="shared" si="822"/>
        <v/>
      </c>
      <c r="V676" s="36" t="str">
        <f t="shared" si="822"/>
        <v/>
      </c>
      <c r="W676" s="36" t="str">
        <f t="shared" si="822"/>
        <v/>
      </c>
      <c r="X676" s="36" t="str">
        <f t="shared" si="822"/>
        <v/>
      </c>
      <c r="Y676" s="36" t="str">
        <f t="shared" si="822"/>
        <v/>
      </c>
      <c r="Z676" s="36" t="str">
        <f t="shared" si="822"/>
        <v/>
      </c>
      <c r="AA676" s="36" t="str">
        <f t="shared" si="822"/>
        <v/>
      </c>
      <c r="AB676" s="36" t="str">
        <f t="shared" si="822"/>
        <v/>
      </c>
      <c r="AC676" s="36" t="str">
        <f t="shared" ref="AC676:AD676" si="823">IFERROR(AC346/AC136,"")</f>
        <v/>
      </c>
      <c r="AD676" s="36" t="str">
        <f t="shared" si="823"/>
        <v/>
      </c>
      <c r="AE676" s="56" t="str">
        <f t="shared" ref="AE676:AF676" si="824">IFERROR(AE346/AE136,"")</f>
        <v/>
      </c>
      <c r="AF676" s="51" t="str">
        <f t="shared" si="824"/>
        <v/>
      </c>
    </row>
    <row r="677" spans="1:32" x14ac:dyDescent="0.25">
      <c r="A677" s="2" t="s">
        <v>103</v>
      </c>
      <c r="B677" s="24" t="str">
        <f>VLOOKUP(Prod_Area_data[[#This Row],[or_product]],Ref_products[],2,FALSE)</f>
        <v>Sunflower seed</v>
      </c>
      <c r="C677" s="24" t="str">
        <f>VLOOKUP(Prod_Area_data[[#This Row],[MS]],Ref_MS[],2,FALSE)</f>
        <v>Latvia</v>
      </c>
      <c r="D677" s="28" t="str">
        <f t="shared" si="769"/>
        <v>Sunflower seed</v>
      </c>
      <c r="E677" s="28" t="str">
        <f t="shared" si="809"/>
        <v>LV</v>
      </c>
      <c r="F677" s="28" t="str">
        <f t="shared" si="675"/>
        <v>Latvia</v>
      </c>
      <c r="G677" s="36">
        <f t="shared" si="708"/>
        <v>0</v>
      </c>
      <c r="H677" s="36" t="str">
        <f t="shared" ref="H677:AB677" si="825">IFERROR(H347/H137,"")</f>
        <v/>
      </c>
      <c r="I677" s="36" t="str">
        <f t="shared" si="825"/>
        <v/>
      </c>
      <c r="J677" s="36" t="str">
        <f t="shared" si="825"/>
        <v/>
      </c>
      <c r="K677" s="36" t="str">
        <f t="shared" si="825"/>
        <v/>
      </c>
      <c r="L677" s="36" t="str">
        <f t="shared" si="825"/>
        <v/>
      </c>
      <c r="M677" s="36" t="str">
        <f t="shared" si="825"/>
        <v/>
      </c>
      <c r="N677" s="36" t="str">
        <f t="shared" si="825"/>
        <v/>
      </c>
      <c r="O677" s="36" t="str">
        <f t="shared" si="825"/>
        <v/>
      </c>
      <c r="P677" s="36" t="str">
        <f t="shared" si="825"/>
        <v/>
      </c>
      <c r="Q677" s="36" t="str">
        <f t="shared" si="825"/>
        <v/>
      </c>
      <c r="R677" s="36" t="str">
        <f t="shared" si="825"/>
        <v/>
      </c>
      <c r="S677" s="36" t="str">
        <f t="shared" si="825"/>
        <v/>
      </c>
      <c r="T677" s="36" t="str">
        <f t="shared" si="825"/>
        <v/>
      </c>
      <c r="U677" s="36" t="str">
        <f t="shared" si="825"/>
        <v/>
      </c>
      <c r="V677" s="36" t="str">
        <f t="shared" si="825"/>
        <v/>
      </c>
      <c r="W677" s="36" t="str">
        <f t="shared" si="825"/>
        <v/>
      </c>
      <c r="X677" s="36" t="str">
        <f t="shared" si="825"/>
        <v/>
      </c>
      <c r="Y677" s="36" t="str">
        <f t="shared" si="825"/>
        <v/>
      </c>
      <c r="Z677" s="36" t="str">
        <f t="shared" si="825"/>
        <v/>
      </c>
      <c r="AA677" s="36" t="str">
        <f t="shared" si="825"/>
        <v/>
      </c>
      <c r="AB677" s="36" t="str">
        <f t="shared" si="825"/>
        <v/>
      </c>
      <c r="AC677" s="36" t="str">
        <f t="shared" ref="AC677:AD677" si="826">IFERROR(AC347/AC137,"")</f>
        <v/>
      </c>
      <c r="AD677" s="36" t="str">
        <f t="shared" si="826"/>
        <v/>
      </c>
      <c r="AE677" s="56" t="str">
        <f t="shared" ref="AE677:AF677" si="827">IFERROR(AE347/AE137,"")</f>
        <v/>
      </c>
      <c r="AF677" s="51" t="str">
        <f t="shared" si="827"/>
        <v/>
      </c>
    </row>
    <row r="678" spans="1:32" x14ac:dyDescent="0.25">
      <c r="A678" s="2" t="s">
        <v>103</v>
      </c>
      <c r="B678" s="24" t="str">
        <f>VLOOKUP(Prod_Area_data[[#This Row],[or_product]],Ref_products[],2,FALSE)</f>
        <v>Sunflower seed</v>
      </c>
      <c r="C678" s="24" t="str">
        <f>VLOOKUP(Prod_Area_data[[#This Row],[MS]],Ref_MS[],2,FALSE)</f>
        <v>Lithuania</v>
      </c>
      <c r="D678" s="28" t="str">
        <f t="shared" si="769"/>
        <v>Sunflower seed</v>
      </c>
      <c r="E678" s="28" t="str">
        <f t="shared" si="809"/>
        <v>LT</v>
      </c>
      <c r="F678" s="28" t="str">
        <f t="shared" si="675"/>
        <v>Lithuania</v>
      </c>
      <c r="G678" s="36">
        <f t="shared" si="708"/>
        <v>0</v>
      </c>
      <c r="H678" s="36" t="str">
        <f t="shared" ref="H678:AB678" si="828">IFERROR(H348/H138,"")</f>
        <v/>
      </c>
      <c r="I678" s="36" t="str">
        <f t="shared" si="828"/>
        <v/>
      </c>
      <c r="J678" s="36" t="str">
        <f t="shared" si="828"/>
        <v/>
      </c>
      <c r="K678" s="36" t="str">
        <f t="shared" si="828"/>
        <v/>
      </c>
      <c r="L678" s="36" t="str">
        <f t="shared" si="828"/>
        <v/>
      </c>
      <c r="M678" s="36" t="str">
        <f t="shared" si="828"/>
        <v/>
      </c>
      <c r="N678" s="36" t="str">
        <f t="shared" si="828"/>
        <v/>
      </c>
      <c r="O678" s="36" t="str">
        <f t="shared" si="828"/>
        <v/>
      </c>
      <c r="P678" s="36" t="str">
        <f t="shared" si="828"/>
        <v/>
      </c>
      <c r="Q678" s="36" t="str">
        <f t="shared" si="828"/>
        <v/>
      </c>
      <c r="R678" s="36" t="str">
        <f t="shared" si="828"/>
        <v/>
      </c>
      <c r="S678" s="36" t="str">
        <f t="shared" si="828"/>
        <v/>
      </c>
      <c r="T678" s="36" t="str">
        <f t="shared" si="828"/>
        <v/>
      </c>
      <c r="U678" s="36" t="str">
        <f t="shared" si="828"/>
        <v/>
      </c>
      <c r="V678" s="36" t="str">
        <f t="shared" si="828"/>
        <v/>
      </c>
      <c r="W678" s="36" t="str">
        <f t="shared" si="828"/>
        <v/>
      </c>
      <c r="X678" s="36" t="str">
        <f t="shared" si="828"/>
        <v/>
      </c>
      <c r="Y678" s="36" t="str">
        <f t="shared" si="828"/>
        <v/>
      </c>
      <c r="Z678" s="36" t="str">
        <f t="shared" si="828"/>
        <v/>
      </c>
      <c r="AA678" s="36" t="str">
        <f t="shared" si="828"/>
        <v/>
      </c>
      <c r="AB678" s="36" t="str">
        <f t="shared" si="828"/>
        <v/>
      </c>
      <c r="AC678" s="36" t="str">
        <f t="shared" ref="AC678:AD678" si="829">IFERROR(AC348/AC138,"")</f>
        <v/>
      </c>
      <c r="AD678" s="36" t="str">
        <f t="shared" si="829"/>
        <v/>
      </c>
      <c r="AE678" s="56" t="str">
        <f t="shared" ref="AE678:AF678" si="830">IFERROR(AE348/AE138,"")</f>
        <v/>
      </c>
      <c r="AF678" s="51" t="str">
        <f t="shared" si="830"/>
        <v/>
      </c>
    </row>
    <row r="679" spans="1:32" x14ac:dyDescent="0.25">
      <c r="A679" s="2" t="s">
        <v>103</v>
      </c>
      <c r="B679" s="24" t="str">
        <f>VLOOKUP(Prod_Area_data[[#This Row],[or_product]],Ref_products[],2,FALSE)</f>
        <v>Sunflower seed</v>
      </c>
      <c r="C679" s="24" t="str">
        <f>VLOOKUP(Prod_Area_data[[#This Row],[MS]],Ref_MS[],2,FALSE)</f>
        <v>Luxembourg</v>
      </c>
      <c r="D679" s="28" t="str">
        <f t="shared" si="769"/>
        <v>Sunflower seed</v>
      </c>
      <c r="E679" s="28" t="str">
        <f t="shared" si="809"/>
        <v>LU</v>
      </c>
      <c r="F679" s="28" t="str">
        <f t="shared" si="675"/>
        <v>Luxembourg</v>
      </c>
      <c r="G679" s="36">
        <f t="shared" si="708"/>
        <v>1.1229946524064172</v>
      </c>
      <c r="H679" s="36" t="str">
        <f t="shared" ref="H679:AB679" si="831">IFERROR(H349/H139,"")</f>
        <v/>
      </c>
      <c r="I679" s="36" t="str">
        <f t="shared" si="831"/>
        <v/>
      </c>
      <c r="J679" s="36" t="str">
        <f t="shared" si="831"/>
        <v/>
      </c>
      <c r="K679" s="36" t="str">
        <f t="shared" si="831"/>
        <v/>
      </c>
      <c r="L679" s="36" t="str">
        <f t="shared" si="831"/>
        <v/>
      </c>
      <c r="M679" s="36" t="str">
        <f t="shared" si="831"/>
        <v/>
      </c>
      <c r="N679" s="36" t="str">
        <f t="shared" si="831"/>
        <v/>
      </c>
      <c r="O679" s="36" t="str">
        <f t="shared" si="831"/>
        <v/>
      </c>
      <c r="P679" s="36" t="str">
        <f t="shared" si="831"/>
        <v/>
      </c>
      <c r="Q679" s="36" t="str">
        <f t="shared" si="831"/>
        <v/>
      </c>
      <c r="R679" s="36" t="str">
        <f t="shared" si="831"/>
        <v/>
      </c>
      <c r="S679" s="36" t="str">
        <f t="shared" si="831"/>
        <v/>
      </c>
      <c r="T679" s="36" t="str">
        <f t="shared" si="831"/>
        <v/>
      </c>
      <c r="U679" s="36" t="str">
        <f t="shared" si="831"/>
        <v/>
      </c>
      <c r="V679" s="36" t="str">
        <f t="shared" si="831"/>
        <v/>
      </c>
      <c r="W679" s="36" t="str">
        <f t="shared" si="831"/>
        <v/>
      </c>
      <c r="X679" s="36" t="str">
        <f t="shared" si="831"/>
        <v/>
      </c>
      <c r="Y679" s="36" t="str">
        <f t="shared" si="831"/>
        <v/>
      </c>
      <c r="Z679" s="36" t="str">
        <f t="shared" si="831"/>
        <v/>
      </c>
      <c r="AA679" s="36" t="str">
        <f t="shared" si="831"/>
        <v/>
      </c>
      <c r="AB679" s="36">
        <f t="shared" si="831"/>
        <v>1.5454545454545456</v>
      </c>
      <c r="AC679" s="36">
        <f t="shared" ref="AC679:AD679" si="832">IFERROR(AC349/AC139,"")</f>
        <v>2.214285714285714</v>
      </c>
      <c r="AD679" s="36">
        <f t="shared" si="832"/>
        <v>1.8235294117647058</v>
      </c>
      <c r="AE679" s="56">
        <f t="shared" ref="AE679:AF679" si="833">IFERROR(AE349/AE139,"")</f>
        <v>1.517241379310345</v>
      </c>
      <c r="AF679" s="51">
        <f t="shared" si="833"/>
        <v>1.6562788124654304</v>
      </c>
    </row>
    <row r="680" spans="1:32" x14ac:dyDescent="0.25">
      <c r="A680" s="2" t="s">
        <v>103</v>
      </c>
      <c r="B680" s="24" t="str">
        <f>VLOOKUP(Prod_Area_data[[#This Row],[or_product]],Ref_products[],2,FALSE)</f>
        <v>Sunflower seed</v>
      </c>
      <c r="C680" s="24" t="str">
        <f>VLOOKUP(Prod_Area_data[[#This Row],[MS]],Ref_MS[],2,FALSE)</f>
        <v>Hungary</v>
      </c>
      <c r="D680" s="28" t="str">
        <f t="shared" si="769"/>
        <v>Sunflower seed</v>
      </c>
      <c r="E680" s="28" t="str">
        <f t="shared" si="809"/>
        <v>HU</v>
      </c>
      <c r="F680" s="28" t="str">
        <f t="shared" si="675"/>
        <v>Hungary</v>
      </c>
      <c r="G680" s="36">
        <f t="shared" si="708"/>
        <v>2.8105923314136763</v>
      </c>
      <c r="H680" s="36">
        <f t="shared" ref="H680:AB680" si="834">IFERROR(H350/H140,"")</f>
        <v>1.6184738955823292</v>
      </c>
      <c r="I680" s="36">
        <f t="shared" si="834"/>
        <v>1.9759374999999999</v>
      </c>
      <c r="J680" s="36">
        <f t="shared" si="834"/>
        <v>1.8586124401913875</v>
      </c>
      <c r="K680" s="36">
        <f t="shared" si="834"/>
        <v>1.9405320813771518</v>
      </c>
      <c r="L680" s="36">
        <f t="shared" si="834"/>
        <v>2.4722801167152979</v>
      </c>
      <c r="M680" s="36">
        <f t="shared" si="834"/>
        <v>2.1676775582077874</v>
      </c>
      <c r="N680" s="36">
        <f t="shared" si="834"/>
        <v>2.2102208910520402</v>
      </c>
      <c r="O680" s="36">
        <f t="shared" si="834"/>
        <v>2.0676545135503996</v>
      </c>
      <c r="P680" s="36">
        <f t="shared" si="834"/>
        <v>2.6702437249909057</v>
      </c>
      <c r="Q680" s="36">
        <f t="shared" si="834"/>
        <v>2.3475985797047283</v>
      </c>
      <c r="R680" s="36">
        <f t="shared" si="834"/>
        <v>1.9336005264102412</v>
      </c>
      <c r="S680" s="36">
        <f t="shared" si="834"/>
        <v>2.3721508066603398</v>
      </c>
      <c r="T680" s="36">
        <f t="shared" si="834"/>
        <v>2.1403836774508207</v>
      </c>
      <c r="U680" s="36">
        <f t="shared" si="834"/>
        <v>2.4868401212953808</v>
      </c>
      <c r="V680" s="36">
        <f t="shared" si="834"/>
        <v>2.6901958802822832</v>
      </c>
      <c r="W680" s="36">
        <f t="shared" si="834"/>
        <v>2.5455823687136223</v>
      </c>
      <c r="X680" s="36">
        <f t="shared" si="834"/>
        <v>2.9783540846144079</v>
      </c>
      <c r="Y680" s="36">
        <f t="shared" si="834"/>
        <v>2.9117545425749416</v>
      </c>
      <c r="Z680" s="36">
        <f t="shared" si="834"/>
        <v>2.9666585622821944</v>
      </c>
      <c r="AA680" s="36">
        <f t="shared" si="834"/>
        <v>3.0257396607044722</v>
      </c>
      <c r="AB680" s="36">
        <f t="shared" si="834"/>
        <v>2.7718628075158755</v>
      </c>
      <c r="AC680" s="36">
        <f t="shared" ref="AC680:AD680" si="835">IFERROR(AC350/AC140,"")</f>
        <v>2.6847973850219184</v>
      </c>
      <c r="AD680" s="36">
        <f t="shared" si="835"/>
        <v>1.892583872866392</v>
      </c>
      <c r="AE680" s="56">
        <f t="shared" ref="AE680:AF680" si="836">IFERROR(AE350/AE140,"")</f>
        <v>2.9751168017032348</v>
      </c>
      <c r="AF680" s="51">
        <f t="shared" si="836"/>
        <v>2.98</v>
      </c>
    </row>
    <row r="681" spans="1:32" x14ac:dyDescent="0.25">
      <c r="A681" s="2" t="s">
        <v>103</v>
      </c>
      <c r="B681" s="24" t="str">
        <f>VLOOKUP(Prod_Area_data[[#This Row],[or_product]],Ref_products[],2,FALSE)</f>
        <v>Sunflower seed</v>
      </c>
      <c r="C681" s="24" t="str">
        <f>VLOOKUP(Prod_Area_data[[#This Row],[MS]],Ref_MS[],2,FALSE)</f>
        <v>Malta</v>
      </c>
      <c r="D681" s="28" t="str">
        <f t="shared" si="769"/>
        <v>Sunflower seed</v>
      </c>
      <c r="E681" s="28" t="str">
        <f t="shared" si="809"/>
        <v>MT</v>
      </c>
      <c r="F681" s="28" t="str">
        <f t="shared" si="675"/>
        <v>Malta</v>
      </c>
      <c r="G681" s="36">
        <f t="shared" si="708"/>
        <v>0</v>
      </c>
      <c r="H681" s="36" t="str">
        <f t="shared" ref="H681:AB681" si="837">IFERROR(H351/H141,"")</f>
        <v/>
      </c>
      <c r="I681" s="36" t="str">
        <f t="shared" si="837"/>
        <v/>
      </c>
      <c r="J681" s="36" t="str">
        <f t="shared" si="837"/>
        <v/>
      </c>
      <c r="K681" s="36" t="str">
        <f t="shared" si="837"/>
        <v/>
      </c>
      <c r="L681" s="36" t="str">
        <f t="shared" si="837"/>
        <v/>
      </c>
      <c r="M681" s="36" t="str">
        <f t="shared" si="837"/>
        <v/>
      </c>
      <c r="N681" s="36" t="str">
        <f t="shared" si="837"/>
        <v/>
      </c>
      <c r="O681" s="36" t="str">
        <f t="shared" si="837"/>
        <v/>
      </c>
      <c r="P681" s="36" t="str">
        <f t="shared" si="837"/>
        <v/>
      </c>
      <c r="Q681" s="36" t="str">
        <f t="shared" si="837"/>
        <v/>
      </c>
      <c r="R681" s="36" t="str">
        <f t="shared" si="837"/>
        <v/>
      </c>
      <c r="S681" s="36" t="str">
        <f t="shared" si="837"/>
        <v/>
      </c>
      <c r="T681" s="36" t="str">
        <f t="shared" si="837"/>
        <v/>
      </c>
      <c r="U681" s="36" t="str">
        <f t="shared" si="837"/>
        <v/>
      </c>
      <c r="V681" s="36" t="str">
        <f t="shared" si="837"/>
        <v/>
      </c>
      <c r="W681" s="36" t="str">
        <f t="shared" si="837"/>
        <v/>
      </c>
      <c r="X681" s="36" t="str">
        <f t="shared" si="837"/>
        <v/>
      </c>
      <c r="Y681" s="36" t="str">
        <f t="shared" si="837"/>
        <v/>
      </c>
      <c r="Z681" s="36" t="str">
        <f t="shared" si="837"/>
        <v/>
      </c>
      <c r="AA681" s="36" t="str">
        <f t="shared" si="837"/>
        <v/>
      </c>
      <c r="AB681" s="36" t="str">
        <f t="shared" si="837"/>
        <v/>
      </c>
      <c r="AC681" s="36" t="str">
        <f t="shared" ref="AC681:AD681" si="838">IFERROR(AC351/AC141,"")</f>
        <v/>
      </c>
      <c r="AD681" s="36" t="str">
        <f t="shared" si="838"/>
        <v/>
      </c>
      <c r="AE681" s="56" t="str">
        <f t="shared" ref="AE681:AF681" si="839">IFERROR(AE351/AE141,"")</f>
        <v/>
      </c>
      <c r="AF681" s="51" t="str">
        <f t="shared" si="839"/>
        <v/>
      </c>
    </row>
    <row r="682" spans="1:32" x14ac:dyDescent="0.25">
      <c r="A682" s="2" t="s">
        <v>103</v>
      </c>
      <c r="B682" s="24" t="str">
        <f>VLOOKUP(Prod_Area_data[[#This Row],[or_product]],Ref_products[],2,FALSE)</f>
        <v>Sunflower seed</v>
      </c>
      <c r="C682" s="24" t="str">
        <f>VLOOKUP(Prod_Area_data[[#This Row],[MS]],Ref_MS[],2,FALSE)</f>
        <v>Netherlands</v>
      </c>
      <c r="D682" s="28" t="str">
        <f t="shared" si="769"/>
        <v>Sunflower seed</v>
      </c>
      <c r="E682" s="28" t="str">
        <f t="shared" si="809"/>
        <v>NL</v>
      </c>
      <c r="F682" s="28" t="str">
        <f t="shared" si="675"/>
        <v>Netherlands</v>
      </c>
      <c r="G682" s="36">
        <f t="shared" si="708"/>
        <v>0</v>
      </c>
      <c r="H682" s="36" t="str">
        <f t="shared" ref="H682:AB682" si="840">IFERROR(H352/H142,"")</f>
        <v/>
      </c>
      <c r="I682" s="36" t="str">
        <f t="shared" si="840"/>
        <v/>
      </c>
      <c r="J682" s="36" t="str">
        <f t="shared" si="840"/>
        <v/>
      </c>
      <c r="K682" s="36" t="str">
        <f t="shared" si="840"/>
        <v/>
      </c>
      <c r="L682" s="36" t="str">
        <f t="shared" si="840"/>
        <v/>
      </c>
      <c r="M682" s="36">
        <f t="shared" si="840"/>
        <v>0</v>
      </c>
      <c r="N682" s="36">
        <f t="shared" si="840"/>
        <v>0</v>
      </c>
      <c r="O682" s="36" t="str">
        <f t="shared" si="840"/>
        <v/>
      </c>
      <c r="P682" s="36">
        <f t="shared" si="840"/>
        <v>0</v>
      </c>
      <c r="Q682" s="36">
        <f t="shared" si="840"/>
        <v>0</v>
      </c>
      <c r="R682" s="36" t="str">
        <f t="shared" si="840"/>
        <v/>
      </c>
      <c r="S682" s="36" t="str">
        <f t="shared" si="840"/>
        <v/>
      </c>
      <c r="T682" s="36" t="str">
        <f t="shared" si="840"/>
        <v/>
      </c>
      <c r="U682" s="36" t="str">
        <f t="shared" si="840"/>
        <v/>
      </c>
      <c r="V682" s="36" t="str">
        <f t="shared" si="840"/>
        <v/>
      </c>
      <c r="W682" s="36" t="str">
        <f t="shared" si="840"/>
        <v/>
      </c>
      <c r="X682" s="36">
        <f t="shared" si="840"/>
        <v>0</v>
      </c>
      <c r="Y682" s="36">
        <f t="shared" si="840"/>
        <v>0</v>
      </c>
      <c r="Z682" s="36">
        <f t="shared" si="840"/>
        <v>0</v>
      </c>
      <c r="AA682" s="36">
        <f t="shared" si="840"/>
        <v>0</v>
      </c>
      <c r="AB682" s="36">
        <f t="shared" si="840"/>
        <v>0</v>
      </c>
      <c r="AC682" s="36">
        <f t="shared" ref="AC682:AD682" si="841">IFERROR(AC352/AC142,"")</f>
        <v>0</v>
      </c>
      <c r="AD682" s="36">
        <f t="shared" si="841"/>
        <v>0</v>
      </c>
      <c r="AE682" s="56">
        <f t="shared" ref="AE682:AF682" si="842">IFERROR(AE352/AE142,"")</f>
        <v>0</v>
      </c>
      <c r="AF682" s="51">
        <f t="shared" si="842"/>
        <v>0</v>
      </c>
    </row>
    <row r="683" spans="1:32" x14ac:dyDescent="0.25">
      <c r="A683" s="2" t="s">
        <v>103</v>
      </c>
      <c r="B683" s="24" t="str">
        <f>VLOOKUP(Prod_Area_data[[#This Row],[or_product]],Ref_products[],2,FALSE)</f>
        <v>Sunflower seed</v>
      </c>
      <c r="C683" s="24" t="str">
        <f>VLOOKUP(Prod_Area_data[[#This Row],[MS]],Ref_MS[],2,FALSE)</f>
        <v>Austria</v>
      </c>
      <c r="D683" s="28" t="str">
        <f t="shared" si="769"/>
        <v>Sunflower seed</v>
      </c>
      <c r="E683" s="28" t="str">
        <f t="shared" si="809"/>
        <v>AT</v>
      </c>
      <c r="F683" s="28" t="str">
        <f t="shared" si="675"/>
        <v>Austria</v>
      </c>
      <c r="G683" s="36">
        <f t="shared" si="708"/>
        <v>2.6966295742038748</v>
      </c>
      <c r="H683" s="36">
        <f t="shared" ref="H683:AB683" si="843">IFERROR(H353/H143,"")</f>
        <v>2.4663677130044843</v>
      </c>
      <c r="I683" s="36">
        <f t="shared" si="843"/>
        <v>2.4926108374384235</v>
      </c>
      <c r="J683" s="36">
        <f t="shared" si="843"/>
        <v>2.7336448598130842</v>
      </c>
      <c r="K683" s="36">
        <f t="shared" si="843"/>
        <v>2.7626459143968871</v>
      </c>
      <c r="L683" s="36">
        <f t="shared" si="843"/>
        <v>2.6862068965517243</v>
      </c>
      <c r="M683" s="36">
        <f t="shared" si="843"/>
        <v>2.6754966887417218</v>
      </c>
      <c r="N683" s="36">
        <f t="shared" si="843"/>
        <v>2.445086705202312</v>
      </c>
      <c r="O683" s="36">
        <f t="shared" si="843"/>
        <v>2.2537878787878789</v>
      </c>
      <c r="P683" s="36">
        <f t="shared" si="843"/>
        <v>2.9738805970149254</v>
      </c>
      <c r="Q683" s="36">
        <f t="shared" si="843"/>
        <v>2.7413127413127416</v>
      </c>
      <c r="R683" s="36">
        <f t="shared" si="843"/>
        <v>2.6170798898071626</v>
      </c>
      <c r="S683" s="36">
        <f t="shared" si="843"/>
        <v>2.8295585412667945</v>
      </c>
      <c r="T683" s="36">
        <f t="shared" si="843"/>
        <v>2.2709760273972601</v>
      </c>
      <c r="U683" s="36">
        <f t="shared" si="843"/>
        <v>2.351673544245759</v>
      </c>
      <c r="V683" s="36">
        <f t="shared" si="843"/>
        <v>2.8115871470301852</v>
      </c>
      <c r="W683" s="36">
        <f t="shared" si="843"/>
        <v>1.9968520461699897</v>
      </c>
      <c r="X683" s="36">
        <f t="shared" si="843"/>
        <v>3.2941176470588234</v>
      </c>
      <c r="Y683" s="36">
        <f t="shared" si="843"/>
        <v>2.3333333333333335</v>
      </c>
      <c r="Z683" s="36">
        <f t="shared" si="843"/>
        <v>2.8046511627906976</v>
      </c>
      <c r="AA683" s="36">
        <f t="shared" si="843"/>
        <v>3.0042352941176471</v>
      </c>
      <c r="AB683" s="36">
        <f t="shared" si="843"/>
        <v>2.3926746166950594</v>
      </c>
      <c r="AC683" s="36">
        <f t="shared" ref="AC683:AD683" si="844">IFERROR(AC353/AC143,"")</f>
        <v>3.0145867098865482</v>
      </c>
      <c r="AD683" s="36">
        <f t="shared" si="844"/>
        <v>2.3211198023878139</v>
      </c>
      <c r="AE683" s="56">
        <f t="shared" ref="AE683:AF683" si="845">IFERROR(AE353/AE143,"")</f>
        <v>2.6929788117989193</v>
      </c>
      <c r="AF683" s="51">
        <f t="shared" si="845"/>
        <v>2.73</v>
      </c>
    </row>
    <row r="684" spans="1:32" x14ac:dyDescent="0.25">
      <c r="A684" s="2" t="s">
        <v>103</v>
      </c>
      <c r="B684" s="24" t="str">
        <f>VLOOKUP(Prod_Area_data[[#This Row],[or_product]],Ref_products[],2,FALSE)</f>
        <v>Sunflower seed</v>
      </c>
      <c r="C684" s="24" t="str">
        <f>VLOOKUP(Prod_Area_data[[#This Row],[MS]],Ref_MS[],2,FALSE)</f>
        <v>Poland</v>
      </c>
      <c r="D684" s="28" t="str">
        <f t="shared" si="769"/>
        <v>Sunflower seed</v>
      </c>
      <c r="E684" s="28" t="str">
        <f t="shared" si="809"/>
        <v>PL</v>
      </c>
      <c r="F684" s="28" t="str">
        <f t="shared" si="675"/>
        <v>Poland</v>
      </c>
      <c r="G684" s="36">
        <f t="shared" si="708"/>
        <v>2.284844045912791</v>
      </c>
      <c r="H684" s="36">
        <f t="shared" ref="H684:AB684" si="846">IFERROR(H354/H144,"")</f>
        <v>1.4285714285714286</v>
      </c>
      <c r="I684" s="36">
        <f t="shared" si="846"/>
        <v>1.375</v>
      </c>
      <c r="J684" s="36">
        <f t="shared" si="846"/>
        <v>1.3333333333333335</v>
      </c>
      <c r="K684" s="36">
        <f t="shared" si="846"/>
        <v>1.625</v>
      </c>
      <c r="L684" s="36">
        <f t="shared" si="846"/>
        <v>1.6071428571428572</v>
      </c>
      <c r="M684" s="36">
        <f t="shared" si="846"/>
        <v>1.7209302325581397</v>
      </c>
      <c r="N684" s="36">
        <f t="shared" si="846"/>
        <v>1.173913043478261</v>
      </c>
      <c r="O684" s="36">
        <f t="shared" si="846"/>
        <v>1.78125</v>
      </c>
      <c r="P684" s="36">
        <f t="shared" si="846"/>
        <v>1.8076923076923077</v>
      </c>
      <c r="Q684" s="36">
        <f t="shared" si="846"/>
        <v>1.7826086956521738</v>
      </c>
      <c r="R684" s="36">
        <f t="shared" si="846"/>
        <v>1.5</v>
      </c>
      <c r="S684" s="36">
        <f t="shared" si="846"/>
        <v>1.8571428571428574</v>
      </c>
      <c r="T684" s="36">
        <f t="shared" si="846"/>
        <v>1.7272727272727275</v>
      </c>
      <c r="U684" s="36">
        <f t="shared" si="846"/>
        <v>1.7692307692307689</v>
      </c>
      <c r="V684" s="36">
        <f t="shared" si="846"/>
        <v>1.713235294117647</v>
      </c>
      <c r="W684" s="36">
        <f t="shared" si="846"/>
        <v>1.6923076923076923</v>
      </c>
      <c r="X684" s="36">
        <f t="shared" si="846"/>
        <v>1.75</v>
      </c>
      <c r="Y684" s="36">
        <f t="shared" si="846"/>
        <v>1.9228395061728396</v>
      </c>
      <c r="Z684" s="36">
        <f t="shared" si="846"/>
        <v>1.7037037037037037</v>
      </c>
      <c r="AA684" s="36">
        <f t="shared" si="846"/>
        <v>2.0550000000000002</v>
      </c>
      <c r="AB684" s="36">
        <f t="shared" si="846"/>
        <v>2.0966887417218545</v>
      </c>
      <c r="AC684" s="36">
        <f t="shared" ref="AC684:AD684" si="847">IFERROR(AC354/AC144,"")</f>
        <v>2.3788300835654597</v>
      </c>
      <c r="AD684" s="36">
        <f t="shared" si="847"/>
        <v>2.3977020014825796</v>
      </c>
      <c r="AE684" s="56">
        <f t="shared" ref="AE684:AF684" si="848">IFERROR(AE354/AE144,"")</f>
        <v>2.3790133124510571</v>
      </c>
      <c r="AF684" s="51">
        <f t="shared" si="848"/>
        <v>2.35</v>
      </c>
    </row>
    <row r="685" spans="1:32" x14ac:dyDescent="0.25">
      <c r="A685" s="2" t="s">
        <v>103</v>
      </c>
      <c r="B685" s="24" t="str">
        <f>VLOOKUP(Prod_Area_data[[#This Row],[or_product]],Ref_products[],2,FALSE)</f>
        <v>Sunflower seed</v>
      </c>
      <c r="C685" s="24" t="str">
        <f>VLOOKUP(Prod_Area_data[[#This Row],[MS]],Ref_MS[],2,FALSE)</f>
        <v>Portugal</v>
      </c>
      <c r="D685" s="28" t="str">
        <f t="shared" si="769"/>
        <v>Sunflower seed</v>
      </c>
      <c r="E685" s="28" t="str">
        <f t="shared" si="809"/>
        <v>PT</v>
      </c>
      <c r="F685" s="28" t="str">
        <f t="shared" si="675"/>
        <v>Portugal</v>
      </c>
      <c r="G685" s="36">
        <f t="shared" si="708"/>
        <v>1.6629644613667953</v>
      </c>
      <c r="H685" s="36">
        <f t="shared" ref="H685:AB685" si="849">IFERROR(H355/H145,"")</f>
        <v>0.55111882716049376</v>
      </c>
      <c r="I685" s="36">
        <f t="shared" si="849"/>
        <v>0.56888246628131023</v>
      </c>
      <c r="J685" s="36">
        <f t="shared" si="849"/>
        <v>0.56253326237360302</v>
      </c>
      <c r="K685" s="36">
        <f t="shared" si="849"/>
        <v>0.49194649194649193</v>
      </c>
      <c r="L685" s="36">
        <f t="shared" si="849"/>
        <v>0.49065914698625307</v>
      </c>
      <c r="M685" s="36">
        <f t="shared" si="849"/>
        <v>0.33946251768033942</v>
      </c>
      <c r="N685" s="36">
        <f t="shared" si="849"/>
        <v>0.52827763496143965</v>
      </c>
      <c r="O685" s="36">
        <f t="shared" si="849"/>
        <v>0.80022701475595903</v>
      </c>
      <c r="P685" s="36">
        <f t="shared" si="849"/>
        <v>0.66447908121410992</v>
      </c>
      <c r="Q685" s="36">
        <f t="shared" si="849"/>
        <v>0.536768149882904</v>
      </c>
      <c r="R685" s="36">
        <f t="shared" si="849"/>
        <v>0.54357142857142859</v>
      </c>
      <c r="S685" s="36">
        <f t="shared" si="849"/>
        <v>0.56066012488849237</v>
      </c>
      <c r="T685" s="36">
        <f t="shared" si="849"/>
        <v>0.53355518580144201</v>
      </c>
      <c r="U685" s="36">
        <f t="shared" si="849"/>
        <v>0.63957987838584851</v>
      </c>
      <c r="V685" s="36">
        <f t="shared" si="849"/>
        <v>1.0565916398713826</v>
      </c>
      <c r="W685" s="36">
        <f t="shared" si="849"/>
        <v>1.2413447064726542</v>
      </c>
      <c r="X685" s="36">
        <f t="shared" si="849"/>
        <v>1.4409665019220208</v>
      </c>
      <c r="Y685" s="36">
        <f t="shared" si="849"/>
        <v>1.5460624071322435</v>
      </c>
      <c r="Z685" s="36">
        <f t="shared" si="849"/>
        <v>1.78609062170706</v>
      </c>
      <c r="AA685" s="36">
        <f t="shared" si="849"/>
        <v>1.6352459016393444</v>
      </c>
      <c r="AB685" s="36">
        <f t="shared" si="849"/>
        <v>1.5927672955974843</v>
      </c>
      <c r="AC685" s="36">
        <f t="shared" ref="AC685:AD685" si="850">IFERROR(AC355/AC145,"")</f>
        <v>1.78175313059034</v>
      </c>
      <c r="AD685" s="36">
        <f t="shared" si="850"/>
        <v>1.6584093872229466</v>
      </c>
      <c r="AE685" s="56">
        <f t="shared" ref="AE685:AF685" si="851">IFERROR(AE355/AE145,"")</f>
        <v>1.6952380952380952</v>
      </c>
      <c r="AF685" s="51">
        <f t="shared" si="851"/>
        <v>1.888796100480107</v>
      </c>
    </row>
    <row r="686" spans="1:32" x14ac:dyDescent="0.25">
      <c r="A686" s="2" t="s">
        <v>103</v>
      </c>
      <c r="B686" s="24" t="str">
        <f>VLOOKUP(Prod_Area_data[[#This Row],[or_product]],Ref_products[],2,FALSE)</f>
        <v>Sunflower seed</v>
      </c>
      <c r="C686" s="24" t="str">
        <f>VLOOKUP(Prod_Area_data[[#This Row],[MS]],Ref_MS[],2,FALSE)</f>
        <v>Romania</v>
      </c>
      <c r="D686" s="28" t="str">
        <f t="shared" si="769"/>
        <v>Sunflower seed</v>
      </c>
      <c r="E686" s="28" t="str">
        <f t="shared" ref="E686" si="852">IF(E146=E356,E356,"Error")</f>
        <v>RO</v>
      </c>
      <c r="F686" s="28" t="str">
        <f t="shared" si="675"/>
        <v>Romania</v>
      </c>
      <c r="G686" s="36">
        <f t="shared" si="708"/>
        <v>2.111154837235512</v>
      </c>
      <c r="H686" s="36">
        <f t="shared" ref="H686:AB686" si="853">IFERROR(H356/H146,"")</f>
        <v>0.82215075101789448</v>
      </c>
      <c r="I686" s="36">
        <f t="shared" si="853"/>
        <v>1.0290773229369721</v>
      </c>
      <c r="J686" s="36">
        <f t="shared" si="853"/>
        <v>1.1065855973163248</v>
      </c>
      <c r="K686" s="36">
        <f t="shared" si="853"/>
        <v>1.267970775394768</v>
      </c>
      <c r="L686" s="36">
        <f t="shared" si="853"/>
        <v>1.5945483950212904</v>
      </c>
      <c r="M686" s="36">
        <f t="shared" si="853"/>
        <v>1.3810597868067356</v>
      </c>
      <c r="N686" s="36">
        <f t="shared" si="853"/>
        <v>1.5395315526145901</v>
      </c>
      <c r="O686" s="36">
        <f t="shared" si="853"/>
        <v>0.65427313618528082</v>
      </c>
      <c r="P686" s="36">
        <f t="shared" si="853"/>
        <v>1.4374669795672634</v>
      </c>
      <c r="Q686" s="36">
        <f t="shared" si="853"/>
        <v>1.4333359440267333</v>
      </c>
      <c r="R686" s="36">
        <f t="shared" si="853"/>
        <v>1.5970081309037572</v>
      </c>
      <c r="S686" s="36">
        <f t="shared" si="853"/>
        <v>1.7983577559347925</v>
      </c>
      <c r="T686" s="36">
        <f t="shared" si="853"/>
        <v>1.3103415959889415</v>
      </c>
      <c r="U686" s="36">
        <f t="shared" si="853"/>
        <v>1.9934206852909977</v>
      </c>
      <c r="V686" s="36">
        <f t="shared" si="853"/>
        <v>2.1870791792371782</v>
      </c>
      <c r="W686" s="36">
        <f t="shared" si="853"/>
        <v>1.7654147677280951</v>
      </c>
      <c r="X686" s="36">
        <f t="shared" si="853"/>
        <v>1.9545113577349926</v>
      </c>
      <c r="Y686" s="36">
        <f t="shared" si="853"/>
        <v>2.9173494120710721</v>
      </c>
      <c r="Z686" s="36">
        <f t="shared" si="853"/>
        <v>3.0414304014935603</v>
      </c>
      <c r="AA686" s="36">
        <f t="shared" si="853"/>
        <v>2.7825290403056053</v>
      </c>
      <c r="AB686" s="36">
        <f t="shared" si="853"/>
        <v>1.8575391130866963</v>
      </c>
      <c r="AC686" s="36">
        <f t="shared" ref="AC686:AD686" si="854">IFERROR(AC356/AC146,"")</f>
        <v>2.5299209936296667</v>
      </c>
      <c r="AD686" s="36">
        <f t="shared" si="854"/>
        <v>1.9268524701125982</v>
      </c>
      <c r="AE686" s="56">
        <f t="shared" ref="AE686:AF686" si="855">IFERROR(AE356/AE146,"")</f>
        <v>1.8766910479642696</v>
      </c>
      <c r="AF686" s="51">
        <f t="shared" si="855"/>
        <v>2.21</v>
      </c>
    </row>
    <row r="687" spans="1:32" x14ac:dyDescent="0.25">
      <c r="A687" s="2" t="s">
        <v>103</v>
      </c>
      <c r="B687" s="24" t="str">
        <f>VLOOKUP(Prod_Area_data[[#This Row],[or_product]],Ref_products[],2,FALSE)</f>
        <v>Sunflower seed</v>
      </c>
      <c r="C687" s="24" t="str">
        <f>VLOOKUP(Prod_Area_data[[#This Row],[MS]],Ref_MS[],2,FALSE)</f>
        <v>Slovenia</v>
      </c>
      <c r="D687" s="28" t="str">
        <f t="shared" si="769"/>
        <v>Sunflower seed</v>
      </c>
      <c r="E687" s="28" t="str">
        <f t="shared" ref="E687" si="856">IF(E147=E357,E357,"Error")</f>
        <v>SI</v>
      </c>
      <c r="F687" s="28" t="str">
        <f t="shared" si="675"/>
        <v>Slovenia</v>
      </c>
      <c r="G687" s="36">
        <f t="shared" si="708"/>
        <v>2.4505476308754996</v>
      </c>
      <c r="H687" s="36">
        <f t="shared" ref="H687:AB687" si="857">IFERROR(H357/H147,"")</f>
        <v>1.5</v>
      </c>
      <c r="I687" s="36">
        <f t="shared" si="857"/>
        <v>1</v>
      </c>
      <c r="J687" s="36">
        <f t="shared" si="857"/>
        <v>1.3333333333333335</v>
      </c>
      <c r="K687" s="36">
        <f t="shared" si="857"/>
        <v>1.0909090909090908</v>
      </c>
      <c r="L687" s="36">
        <f t="shared" si="857"/>
        <v>1.3333333333333335</v>
      </c>
      <c r="M687" s="36">
        <f t="shared" si="857"/>
        <v>2.25</v>
      </c>
      <c r="N687" s="36">
        <f t="shared" si="857"/>
        <v>1.1875</v>
      </c>
      <c r="O687" s="36">
        <f t="shared" si="857"/>
        <v>0</v>
      </c>
      <c r="P687" s="36">
        <f t="shared" si="857"/>
        <v>0</v>
      </c>
      <c r="Q687" s="36">
        <f t="shared" si="857"/>
        <v>0</v>
      </c>
      <c r="R687" s="36">
        <f t="shared" si="857"/>
        <v>0</v>
      </c>
      <c r="S687" s="36">
        <f t="shared" si="857"/>
        <v>0</v>
      </c>
      <c r="T687" s="36">
        <f t="shared" si="857"/>
        <v>0</v>
      </c>
      <c r="U687" s="36" t="str">
        <f t="shared" si="857"/>
        <v/>
      </c>
      <c r="V687" s="36">
        <f t="shared" si="857"/>
        <v>2.12</v>
      </c>
      <c r="W687" s="36">
        <f t="shared" si="857"/>
        <v>2.5217391304347823</v>
      </c>
      <c r="X687" s="36">
        <f t="shared" si="857"/>
        <v>2.5</v>
      </c>
      <c r="Y687" s="36">
        <f t="shared" si="857"/>
        <v>1.7333333333333334</v>
      </c>
      <c r="Z687" s="36">
        <f t="shared" si="857"/>
        <v>2.7241379310344831</v>
      </c>
      <c r="AA687" s="36">
        <f t="shared" si="857"/>
        <v>2.4242424242424243</v>
      </c>
      <c r="AB687" s="36">
        <f t="shared" si="857"/>
        <v>2.9142857142857146</v>
      </c>
      <c r="AC687" s="36">
        <f t="shared" ref="AC687:AD687" si="858">IFERROR(AC357/AC147,"")</f>
        <v>2.714285714285714</v>
      </c>
      <c r="AD687" s="36">
        <f t="shared" si="858"/>
        <v>2.0689655172413794</v>
      </c>
      <c r="AE687" s="56">
        <f t="shared" ref="AE687:AF687" si="859">IFERROR(AE357/AE147,"")</f>
        <v>2.2131147540983607</v>
      </c>
      <c r="AF687" s="51">
        <f t="shared" si="859"/>
        <v>2.4595107086297894</v>
      </c>
    </row>
    <row r="688" spans="1:32" x14ac:dyDescent="0.25">
      <c r="A688" s="2" t="s">
        <v>103</v>
      </c>
      <c r="B688" s="24" t="str">
        <f>VLOOKUP(Prod_Area_data[[#This Row],[or_product]],Ref_products[],2,FALSE)</f>
        <v>Sunflower seed</v>
      </c>
      <c r="C688" s="24" t="str">
        <f>VLOOKUP(Prod_Area_data[[#This Row],[MS]],Ref_MS[],2,FALSE)</f>
        <v>Slovakia</v>
      </c>
      <c r="D688" s="28" t="str">
        <f t="shared" si="769"/>
        <v>Sunflower seed</v>
      </c>
      <c r="E688" s="28" t="str">
        <f t="shared" ref="E688" si="860">IF(E148=E358,E358,"Error")</f>
        <v>SK</v>
      </c>
      <c r="F688" s="28" t="str">
        <f t="shared" si="675"/>
        <v>Slovakia</v>
      </c>
      <c r="G688" s="36">
        <f t="shared" si="708"/>
        <v>2.6123500969164648</v>
      </c>
      <c r="H688" s="36">
        <f t="shared" ref="H688:AB688" si="861">IFERROR(H358/H148,"")</f>
        <v>1.680515759312321</v>
      </c>
      <c r="I688" s="36">
        <f t="shared" si="861"/>
        <v>1.8825396825396825</v>
      </c>
      <c r="J688" s="36">
        <f t="shared" si="861"/>
        <v>1.8467614533965246</v>
      </c>
      <c r="K688" s="36">
        <f t="shared" si="861"/>
        <v>1.8971471471471473</v>
      </c>
      <c r="L688" s="36">
        <f t="shared" si="861"/>
        <v>2.1629955947136565</v>
      </c>
      <c r="M688" s="36">
        <f t="shared" si="861"/>
        <v>2.1274509803921569</v>
      </c>
      <c r="N688" s="36">
        <f t="shared" si="861"/>
        <v>2.095325389550871</v>
      </c>
      <c r="O688" s="36">
        <f t="shared" si="861"/>
        <v>2.0352760736196318</v>
      </c>
      <c r="P688" s="36">
        <f t="shared" si="861"/>
        <v>2.567423230974633</v>
      </c>
      <c r="Q688" s="36">
        <f t="shared" si="861"/>
        <v>2.2285714285714286</v>
      </c>
      <c r="R688" s="36">
        <f t="shared" si="861"/>
        <v>1.8140460962954026</v>
      </c>
      <c r="S688" s="36">
        <f t="shared" si="861"/>
        <v>2.2660653889515219</v>
      </c>
      <c r="T688" s="36">
        <f t="shared" si="861"/>
        <v>2.1885264092321348</v>
      </c>
      <c r="U688" s="36">
        <f t="shared" si="861"/>
        <v>2.3266373469630337</v>
      </c>
      <c r="V688" s="36">
        <f t="shared" si="861"/>
        <v>2.6204465334900116</v>
      </c>
      <c r="W688" s="36">
        <f t="shared" si="861"/>
        <v>2.3112319321044956</v>
      </c>
      <c r="X688" s="36">
        <f t="shared" si="861"/>
        <v>2.9418785057882801</v>
      </c>
      <c r="Y688" s="36">
        <f t="shared" si="861"/>
        <v>2.5053234115626792</v>
      </c>
      <c r="Z688" s="36">
        <f t="shared" si="861"/>
        <v>2.9305232558139536</v>
      </c>
      <c r="AA688" s="36">
        <f t="shared" si="861"/>
        <v>2.6420185375901135</v>
      </c>
      <c r="AB688" s="36">
        <f t="shared" si="861"/>
        <v>2.5344537815126054</v>
      </c>
      <c r="AC688" s="36">
        <f t="shared" ref="AC688:AD688" si="862">IFERROR(AC358/AC148,"")</f>
        <v>2.6605779716466742</v>
      </c>
      <c r="AD688" s="36">
        <f t="shared" si="862"/>
        <v>2.3341993709831805</v>
      </c>
      <c r="AE688" s="56">
        <f t="shared" ref="AE688:AF688" si="863">IFERROR(AE358/AE148,"")</f>
        <v>2.8170630301014463</v>
      </c>
      <c r="AF688" s="51">
        <f t="shared" si="863"/>
        <v>2.8</v>
      </c>
    </row>
    <row r="689" spans="1:32" x14ac:dyDescent="0.25">
      <c r="A689" s="2" t="s">
        <v>103</v>
      </c>
      <c r="B689" s="24" t="str">
        <f>VLOOKUP(Prod_Area_data[[#This Row],[or_product]],Ref_products[],2,FALSE)</f>
        <v>Sunflower seed</v>
      </c>
      <c r="C689" s="24" t="str">
        <f>VLOOKUP(Prod_Area_data[[#This Row],[MS]],Ref_MS[],2,FALSE)</f>
        <v>Finland</v>
      </c>
      <c r="D689" s="28" t="str">
        <f t="shared" si="769"/>
        <v>Sunflower seed</v>
      </c>
      <c r="E689" s="28" t="str">
        <f t="shared" ref="E689" si="864">IF(E149=E359,E359,"Error")</f>
        <v>FI</v>
      </c>
      <c r="F689" s="28" t="str">
        <f t="shared" si="675"/>
        <v>Finland</v>
      </c>
      <c r="G689" s="36">
        <f t="shared" si="708"/>
        <v>0</v>
      </c>
      <c r="H689" s="36">
        <f t="shared" ref="H689:AB689" si="865">IFERROR(H359/H149,"")</f>
        <v>0.33333333333333337</v>
      </c>
      <c r="I689" s="36">
        <f t="shared" si="865"/>
        <v>0.33333333333333337</v>
      </c>
      <c r="J689" s="36" t="str">
        <f t="shared" si="865"/>
        <v/>
      </c>
      <c r="K689" s="36">
        <f t="shared" si="865"/>
        <v>0</v>
      </c>
      <c r="L689" s="36">
        <f t="shared" si="865"/>
        <v>0</v>
      </c>
      <c r="M689" s="36">
        <f t="shared" si="865"/>
        <v>0</v>
      </c>
      <c r="N689" s="36">
        <f t="shared" si="865"/>
        <v>0</v>
      </c>
      <c r="O689" s="36">
        <f t="shared" si="865"/>
        <v>0</v>
      </c>
      <c r="P689" s="36">
        <f t="shared" si="865"/>
        <v>0</v>
      </c>
      <c r="Q689" s="36">
        <f t="shared" si="865"/>
        <v>0</v>
      </c>
      <c r="R689" s="36" t="str">
        <f t="shared" si="865"/>
        <v/>
      </c>
      <c r="S689" s="36" t="str">
        <f t="shared" si="865"/>
        <v/>
      </c>
      <c r="T689" s="36" t="str">
        <f t="shared" si="865"/>
        <v/>
      </c>
      <c r="U689" s="36" t="str">
        <f t="shared" si="865"/>
        <v/>
      </c>
      <c r="V689" s="36" t="str">
        <f t="shared" si="865"/>
        <v/>
      </c>
      <c r="W689" s="36" t="str">
        <f t="shared" si="865"/>
        <v/>
      </c>
      <c r="X689" s="36" t="str">
        <f t="shared" si="865"/>
        <v/>
      </c>
      <c r="Y689" s="36" t="str">
        <f t="shared" si="865"/>
        <v/>
      </c>
      <c r="Z689" s="36" t="str">
        <f t="shared" si="865"/>
        <v/>
      </c>
      <c r="AA689" s="36" t="str">
        <f t="shared" si="865"/>
        <v/>
      </c>
      <c r="AB689" s="36" t="str">
        <f t="shared" si="865"/>
        <v/>
      </c>
      <c r="AC689" s="36" t="str">
        <f t="shared" ref="AC689:AD689" si="866">IFERROR(AC359/AC149,"")</f>
        <v/>
      </c>
      <c r="AD689" s="36" t="str">
        <f t="shared" si="866"/>
        <v/>
      </c>
      <c r="AE689" s="56" t="str">
        <f t="shared" ref="AE689:AF689" si="867">IFERROR(AE359/AE149,"")</f>
        <v/>
      </c>
      <c r="AF689" s="51" t="str">
        <f t="shared" si="867"/>
        <v/>
      </c>
    </row>
    <row r="690" spans="1:32" x14ac:dyDescent="0.25">
      <c r="A690" s="2" t="s">
        <v>103</v>
      </c>
      <c r="B690" s="24" t="str">
        <f>VLOOKUP(Prod_Area_data[[#This Row],[or_product]],Ref_products[],2,FALSE)</f>
        <v>Sunflower seed</v>
      </c>
      <c r="C690" s="24" t="str">
        <f>VLOOKUP(Prod_Area_data[[#This Row],[MS]],Ref_MS[],2,FALSE)</f>
        <v>Sweden</v>
      </c>
      <c r="D690" s="28" t="str">
        <f t="shared" si="769"/>
        <v>Sunflower seed</v>
      </c>
      <c r="E690" s="28" t="str">
        <f t="shared" ref="E690" si="868">IF(E150=E360,E360,"Error")</f>
        <v>SE</v>
      </c>
      <c r="F690" s="28" t="str">
        <f t="shared" si="675"/>
        <v>Sweden</v>
      </c>
      <c r="G690" s="36">
        <f t="shared" si="708"/>
        <v>0</v>
      </c>
      <c r="H690" s="36" t="str">
        <f t="shared" ref="H690:AB690" si="869">IFERROR(H360/H150,"")</f>
        <v/>
      </c>
      <c r="I690" s="36" t="str">
        <f t="shared" si="869"/>
        <v/>
      </c>
      <c r="J690" s="36" t="str">
        <f t="shared" si="869"/>
        <v/>
      </c>
      <c r="K690" s="36">
        <f t="shared" si="869"/>
        <v>0</v>
      </c>
      <c r="L690" s="36" t="str">
        <f t="shared" si="869"/>
        <v/>
      </c>
      <c r="M690" s="36" t="str">
        <f t="shared" si="869"/>
        <v/>
      </c>
      <c r="N690" s="36" t="str">
        <f t="shared" si="869"/>
        <v/>
      </c>
      <c r="O690" s="36" t="str">
        <f t="shared" si="869"/>
        <v/>
      </c>
      <c r="P690" s="36" t="str">
        <f t="shared" si="869"/>
        <v/>
      </c>
      <c r="Q690" s="36" t="str">
        <f t="shared" si="869"/>
        <v/>
      </c>
      <c r="R690" s="36" t="str">
        <f t="shared" si="869"/>
        <v/>
      </c>
      <c r="S690" s="36" t="str">
        <f t="shared" si="869"/>
        <v/>
      </c>
      <c r="T690" s="36" t="str">
        <f t="shared" si="869"/>
        <v/>
      </c>
      <c r="U690" s="36" t="str">
        <f t="shared" si="869"/>
        <v/>
      </c>
      <c r="V690" s="36" t="str">
        <f t="shared" si="869"/>
        <v/>
      </c>
      <c r="W690" s="36" t="str">
        <f t="shared" si="869"/>
        <v/>
      </c>
      <c r="X690" s="36" t="str">
        <f t="shared" si="869"/>
        <v/>
      </c>
      <c r="Y690" s="36" t="str">
        <f t="shared" si="869"/>
        <v/>
      </c>
      <c r="Z690" s="36" t="str">
        <f t="shared" si="869"/>
        <v/>
      </c>
      <c r="AA690" s="36" t="str">
        <f t="shared" si="869"/>
        <v/>
      </c>
      <c r="AB690" s="36" t="str">
        <f t="shared" si="869"/>
        <v/>
      </c>
      <c r="AC690" s="36" t="str">
        <f t="shared" ref="AC690:AD690" si="870">IFERROR(AC360/AC150,"")</f>
        <v/>
      </c>
      <c r="AD690" s="36" t="str">
        <f t="shared" si="870"/>
        <v/>
      </c>
      <c r="AE690" s="56" t="str">
        <f t="shared" ref="AE690:AF690" si="871">IFERROR(AE360/AE150,"")</f>
        <v/>
      </c>
      <c r="AF690" s="51" t="str">
        <f t="shared" si="871"/>
        <v/>
      </c>
    </row>
    <row r="691" spans="1:32" x14ac:dyDescent="0.25">
      <c r="A691" s="2" t="s">
        <v>103</v>
      </c>
      <c r="B691" s="24" t="str">
        <f>VLOOKUP(Prod_Area_data[[#This Row],[or_product]],Ref_products[],2,FALSE)</f>
        <v>Sunflower seed</v>
      </c>
      <c r="C691" s="24" t="str">
        <f>VLOOKUP(Prod_Area_data[[#This Row],[MS]],Ref_MS[],2,FALSE)</f>
        <v>United Kingdom</v>
      </c>
      <c r="D691" s="28" t="str">
        <f t="shared" si="769"/>
        <v>Sunflower seed</v>
      </c>
      <c r="E691" s="28" t="str">
        <f t="shared" ref="E691" si="872">IF(E151=E361,E361,"Error")</f>
        <v>UK</v>
      </c>
      <c r="F691" s="28" t="str">
        <f t="shared" si="675"/>
        <v>United Kingdom</v>
      </c>
      <c r="G691" s="36">
        <f t="shared" si="708"/>
        <v>0</v>
      </c>
      <c r="H691" s="36">
        <f t="shared" ref="H691:AB691" si="873">IFERROR(H361/H151,"")</f>
        <v>2</v>
      </c>
      <c r="I691" s="36">
        <f t="shared" si="873"/>
        <v>2</v>
      </c>
      <c r="J691" s="36">
        <f t="shared" si="873"/>
        <v>2.5</v>
      </c>
      <c r="K691" s="36" t="str">
        <f t="shared" si="873"/>
        <v/>
      </c>
      <c r="L691" s="36">
        <f t="shared" si="873"/>
        <v>2</v>
      </c>
      <c r="M691" s="36">
        <f t="shared" si="873"/>
        <v>2</v>
      </c>
      <c r="N691" s="36" t="str">
        <f t="shared" si="873"/>
        <v/>
      </c>
      <c r="O691" s="36" t="str">
        <f t="shared" si="873"/>
        <v/>
      </c>
      <c r="P691" s="36" t="str">
        <f t="shared" si="873"/>
        <v/>
      </c>
      <c r="Q691" s="36" t="str">
        <f t="shared" si="873"/>
        <v/>
      </c>
      <c r="R691" s="36" t="str">
        <f t="shared" si="873"/>
        <v/>
      </c>
      <c r="S691" s="36" t="str">
        <f t="shared" si="873"/>
        <v/>
      </c>
      <c r="T691" s="36" t="str">
        <f t="shared" si="873"/>
        <v/>
      </c>
      <c r="U691" s="36" t="str">
        <f t="shared" si="873"/>
        <v/>
      </c>
      <c r="V691" s="36" t="str">
        <f t="shared" si="873"/>
        <v/>
      </c>
      <c r="W691" s="36" t="str">
        <f t="shared" si="873"/>
        <v/>
      </c>
      <c r="X691" s="36" t="str">
        <f t="shared" si="873"/>
        <v/>
      </c>
      <c r="Y691" s="36" t="str">
        <f t="shared" si="873"/>
        <v/>
      </c>
      <c r="Z691" s="36" t="str">
        <f t="shared" si="873"/>
        <v/>
      </c>
      <c r="AA691" s="36" t="str">
        <f t="shared" si="873"/>
        <v/>
      </c>
      <c r="AB691" s="36" t="str">
        <f t="shared" si="873"/>
        <v/>
      </c>
      <c r="AC691" s="36" t="str">
        <f t="shared" ref="AC691:AD691" si="874">IFERROR(AC361/AC151,"")</f>
        <v/>
      </c>
      <c r="AD691" s="36" t="str">
        <f t="shared" si="874"/>
        <v/>
      </c>
      <c r="AE691" s="56" t="str">
        <f t="shared" ref="AE691:AF691" si="875">IFERROR(AE361/AE151,"")</f>
        <v/>
      </c>
      <c r="AF691" s="51" t="str">
        <f t="shared" si="875"/>
        <v/>
      </c>
    </row>
    <row r="692" spans="1:32" x14ac:dyDescent="0.25">
      <c r="A692" s="2" t="s">
        <v>103</v>
      </c>
      <c r="B692" s="24" t="str">
        <f>VLOOKUP(Prod_Area_data[[#This Row],[or_product]],Ref_products[],2,FALSE)</f>
        <v>Linseed</v>
      </c>
      <c r="C692" s="24" t="str">
        <f>VLOOKUP(Prod_Area_data[[#This Row],[MS]],Ref_MS[],2,FALSE)</f>
        <v>EU-27</v>
      </c>
      <c r="D692" s="28" t="str">
        <f t="shared" si="769"/>
        <v>Linseed</v>
      </c>
      <c r="E692" s="28" t="str">
        <f t="shared" ref="E692" si="876">IF(E152=E362,E362,"Error")</f>
        <v>EU-27</v>
      </c>
      <c r="F692" s="28" t="str">
        <f t="shared" si="675"/>
        <v>European Union (27 MS)</v>
      </c>
      <c r="G692" s="36">
        <f t="shared" si="708"/>
        <v>1.6947424739376646</v>
      </c>
      <c r="H692" s="36">
        <f t="shared" ref="H692:AB692" si="877">IFERROR(H362/H152,"")</f>
        <v>1.5272339127782859</v>
      </c>
      <c r="I692" s="36">
        <f t="shared" si="877"/>
        <v>1.8609330940784419</v>
      </c>
      <c r="J692" s="36">
        <f t="shared" si="877"/>
        <v>3.9999999999999982</v>
      </c>
      <c r="K692" s="36">
        <f t="shared" si="877"/>
        <v>4.1312127236580505</v>
      </c>
      <c r="L692" s="36">
        <f t="shared" si="877"/>
        <v>1.9034321040289917</v>
      </c>
      <c r="M692" s="36">
        <f t="shared" si="877"/>
        <v>1.7600498597693985</v>
      </c>
      <c r="N692" s="36">
        <f t="shared" si="877"/>
        <v>1.6438662750034974</v>
      </c>
      <c r="O692" s="36">
        <f t="shared" si="877"/>
        <v>1.721520927762541</v>
      </c>
      <c r="P692" s="36">
        <f t="shared" si="877"/>
        <v>1.7562761398982083</v>
      </c>
      <c r="Q692" s="36">
        <f t="shared" si="877"/>
        <v>3.1367311151644102</v>
      </c>
      <c r="R692" s="36">
        <f t="shared" si="877"/>
        <v>1.4509339295254706</v>
      </c>
      <c r="S692" s="36">
        <f t="shared" si="877"/>
        <v>1.7149083098759219</v>
      </c>
      <c r="T692" s="36">
        <f t="shared" si="877"/>
        <v>1.8083434169590482</v>
      </c>
      <c r="U692" s="36">
        <f t="shared" si="877"/>
        <v>1.924154496101687</v>
      </c>
      <c r="V692" s="36">
        <f t="shared" si="877"/>
        <v>1.7449437243745669</v>
      </c>
      <c r="W692" s="36">
        <f t="shared" si="877"/>
        <v>1.7266175544811704</v>
      </c>
      <c r="X692" s="36">
        <f t="shared" si="877"/>
        <v>1.6306097948328506</v>
      </c>
      <c r="Y692" s="36">
        <f t="shared" si="877"/>
        <v>1.7176754394693126</v>
      </c>
      <c r="Z692" s="36">
        <f t="shared" si="877"/>
        <v>1.6198143094800104</v>
      </c>
      <c r="AA692" s="36">
        <f t="shared" si="877"/>
        <v>1.8438354972270796</v>
      </c>
      <c r="AB692" s="36">
        <f t="shared" si="877"/>
        <v>1.6961925926708374</v>
      </c>
      <c r="AC692" s="36">
        <f t="shared" ref="AC692:AD692" si="878">IFERROR(AC362/AC152,"")</f>
        <v>1.7070651952668676</v>
      </c>
      <c r="AD692" s="36">
        <f t="shared" si="878"/>
        <v>1.6197822958464716</v>
      </c>
      <c r="AE692" s="56">
        <f t="shared" ref="AE692:AF692" si="879">IFERROR(AE362/AE152,"")</f>
        <v>1.6809696338752891</v>
      </c>
      <c r="AF692" s="51">
        <f t="shared" si="879"/>
        <v>1.670504328784713</v>
      </c>
    </row>
    <row r="693" spans="1:32" x14ac:dyDescent="0.25">
      <c r="A693" s="2" t="s">
        <v>103</v>
      </c>
      <c r="B693" s="24" t="str">
        <f>VLOOKUP(Prod_Area_data[[#This Row],[or_product]],Ref_products[],2,FALSE)</f>
        <v>Linseed</v>
      </c>
      <c r="C693" s="24" t="str">
        <f>VLOOKUP(Prod_Area_data[[#This Row],[MS]],Ref_MS[],2,FALSE)</f>
        <v>EU-28</v>
      </c>
      <c r="D693" s="28" t="str">
        <f t="shared" ref="D693:D694" si="880">IF(D153=D363,D363,"Error")</f>
        <v>Linseed</v>
      </c>
      <c r="E693" s="28" t="s">
        <v>34</v>
      </c>
      <c r="F693" s="28" t="str">
        <f t="shared" si="675"/>
        <v>European Union (28 States)</v>
      </c>
      <c r="G693" s="36"/>
      <c r="H693" s="36">
        <f t="shared" ref="H693:AB693" si="881">IFERROR(H363/H153,"")</f>
        <v>1.254576343172648</v>
      </c>
      <c r="I693" s="36">
        <f t="shared" si="881"/>
        <v>1.6834221650431909</v>
      </c>
      <c r="J693" s="36">
        <f t="shared" si="881"/>
        <v>3.4172451589331367</v>
      </c>
      <c r="K693" s="36">
        <f t="shared" si="881"/>
        <v>3.2014563106796108</v>
      </c>
      <c r="L693" s="36">
        <f t="shared" si="881"/>
        <v>1.841104213446044</v>
      </c>
      <c r="M693" s="36">
        <f t="shared" si="881"/>
        <v>1.7229840921557871</v>
      </c>
      <c r="N693" s="36">
        <f t="shared" si="881"/>
        <v>1.5491673644059913</v>
      </c>
      <c r="O693" s="36">
        <f t="shared" si="881"/>
        <v>1.6861080514526496</v>
      </c>
      <c r="P693" s="36">
        <f t="shared" si="881"/>
        <v>1.9407583578395859</v>
      </c>
      <c r="Q693" s="36">
        <f t="shared" si="881"/>
        <v>2.6625445266502035</v>
      </c>
      <c r="R693" s="36">
        <f t="shared" si="881"/>
        <v>1.5292494133119869</v>
      </c>
      <c r="S693" s="36">
        <f t="shared" si="881"/>
        <v>1.8243906505503908</v>
      </c>
      <c r="T693" s="36">
        <f t="shared" si="881"/>
        <v>1.8411471859744801</v>
      </c>
      <c r="U693" s="36">
        <f t="shared" si="881"/>
        <v>1.8375891946675325</v>
      </c>
      <c r="V693" s="36">
        <f t="shared" si="881"/>
        <v>2.0079840060476903</v>
      </c>
      <c r="W693" s="36">
        <f t="shared" si="881"/>
        <v>1.7755327884736367</v>
      </c>
      <c r="X693" s="36">
        <f t="shared" si="881"/>
        <v>1.6794547307826115</v>
      </c>
      <c r="Y693" s="36">
        <f t="shared" si="881"/>
        <v>1.734449792789271</v>
      </c>
      <c r="Z693" s="36">
        <f t="shared" si="881"/>
        <v>1.655205608943056</v>
      </c>
      <c r="AA693" s="36">
        <f t="shared" si="881"/>
        <v>1.8263718375807876</v>
      </c>
      <c r="AB693" s="36" t="str">
        <f t="shared" si="881"/>
        <v/>
      </c>
      <c r="AC693" s="36" t="str">
        <f t="shared" ref="AC693:AD693" si="882">IFERROR(AC363/AC153,"")</f>
        <v/>
      </c>
      <c r="AD693" s="36" t="str">
        <f t="shared" si="882"/>
        <v/>
      </c>
      <c r="AE693" s="56" t="str">
        <f t="shared" ref="AE693:AF693" si="883">IFERROR(AE363/AE153,"")</f>
        <v/>
      </c>
      <c r="AF693" s="51" t="str">
        <f t="shared" si="883"/>
        <v/>
      </c>
    </row>
    <row r="694" spans="1:32" x14ac:dyDescent="0.25">
      <c r="A694" s="2" t="s">
        <v>103</v>
      </c>
      <c r="B694" s="24" t="str">
        <f>VLOOKUP(Prod_Area_data[[#This Row],[or_product]],Ref_products[],2,FALSE)</f>
        <v>Linseed</v>
      </c>
      <c r="C694" s="24" t="str">
        <f>VLOOKUP(Prod_Area_data[[#This Row],[MS]],Ref_MS[],2,FALSE)</f>
        <v>Belgium</v>
      </c>
      <c r="D694" s="28" t="str">
        <f t="shared" si="880"/>
        <v>Linseed</v>
      </c>
      <c r="E694" s="28" t="str">
        <f t="shared" ref="E694" si="884">IF(E154=E364,E364,"Error")</f>
        <v>BE</v>
      </c>
      <c r="F694" s="28" t="str">
        <f t="shared" si="675"/>
        <v>Belgium</v>
      </c>
      <c r="G694" s="36">
        <f t="shared" si="708"/>
        <v>0</v>
      </c>
      <c r="H694" s="36" t="str">
        <f t="shared" ref="H694:AB694" si="885">IFERROR(H364/H154,"")</f>
        <v/>
      </c>
      <c r="I694" s="36" t="str">
        <f t="shared" si="885"/>
        <v/>
      </c>
      <c r="J694" s="36" t="str">
        <f t="shared" si="885"/>
        <v/>
      </c>
      <c r="K694" s="36" t="str">
        <f t="shared" si="885"/>
        <v/>
      </c>
      <c r="L694" s="36" t="str">
        <f t="shared" si="885"/>
        <v/>
      </c>
      <c r="M694" s="36" t="str">
        <f t="shared" si="885"/>
        <v/>
      </c>
      <c r="N694" s="36" t="str">
        <f t="shared" si="885"/>
        <v/>
      </c>
      <c r="O694" s="36" t="str">
        <f t="shared" si="885"/>
        <v/>
      </c>
      <c r="P694" s="36" t="str">
        <f t="shared" si="885"/>
        <v/>
      </c>
      <c r="Q694" s="36">
        <f t="shared" si="885"/>
        <v>7.6082474226804129</v>
      </c>
      <c r="R694" s="36" t="str">
        <f t="shared" si="885"/>
        <v/>
      </c>
      <c r="S694" s="52">
        <f t="shared" si="885"/>
        <v>569</v>
      </c>
      <c r="T694" s="36" t="str">
        <f t="shared" si="885"/>
        <v/>
      </c>
      <c r="U694" s="36" t="str">
        <f t="shared" si="885"/>
        <v/>
      </c>
      <c r="V694" s="36">
        <f t="shared" si="885"/>
        <v>0</v>
      </c>
      <c r="W694" s="36">
        <f t="shared" si="885"/>
        <v>0</v>
      </c>
      <c r="X694" s="36">
        <f t="shared" si="885"/>
        <v>0</v>
      </c>
      <c r="Y694" s="36">
        <f t="shared" si="885"/>
        <v>0</v>
      </c>
      <c r="Z694" s="36">
        <f t="shared" si="885"/>
        <v>0</v>
      </c>
      <c r="AA694" s="36">
        <f t="shared" si="885"/>
        <v>0</v>
      </c>
      <c r="AB694" s="36">
        <f t="shared" si="885"/>
        <v>0</v>
      </c>
      <c r="AC694" s="36">
        <f t="shared" ref="AC694:AD694" si="886">IFERROR(AC364/AC154,"")</f>
        <v>0</v>
      </c>
      <c r="AD694" s="36">
        <f t="shared" si="886"/>
        <v>0</v>
      </c>
      <c r="AE694" s="56">
        <f t="shared" ref="AE694:AF694" si="887">IFERROR(AE364/AE154,"")</f>
        <v>0</v>
      </c>
      <c r="AF694" s="51">
        <f t="shared" si="887"/>
        <v>0</v>
      </c>
    </row>
    <row r="695" spans="1:32" x14ac:dyDescent="0.25">
      <c r="A695" s="2" t="s">
        <v>103</v>
      </c>
      <c r="B695" s="24" t="str">
        <f>VLOOKUP(Prod_Area_data[[#This Row],[or_product]],Ref_products[],2,FALSE)</f>
        <v>Linseed</v>
      </c>
      <c r="C695" s="24" t="str">
        <f>VLOOKUP(Prod_Area_data[[#This Row],[MS]],Ref_MS[],2,FALSE)</f>
        <v>Bulgaria</v>
      </c>
      <c r="D695" s="28" t="str">
        <f t="shared" ref="D695:F721" si="888">IF(D155=D365,D365,"Error")</f>
        <v>Linseed</v>
      </c>
      <c r="E695" s="28" t="str">
        <f t="shared" si="888"/>
        <v>BG</v>
      </c>
      <c r="F695" s="28" t="str">
        <f t="shared" si="888"/>
        <v>Bulgaria</v>
      </c>
      <c r="G695" s="36">
        <f t="shared" si="708"/>
        <v>0.4814814814814814</v>
      </c>
      <c r="H695" s="36" t="str">
        <f t="shared" ref="H695:AB695" si="889">IFERROR(H365/H155,"")</f>
        <v/>
      </c>
      <c r="I695" s="36" t="str">
        <f t="shared" si="889"/>
        <v/>
      </c>
      <c r="J695" s="36" t="str">
        <f t="shared" si="889"/>
        <v/>
      </c>
      <c r="K695" s="36">
        <f t="shared" si="889"/>
        <v>0.5</v>
      </c>
      <c r="L695" s="36" t="str">
        <f t="shared" si="889"/>
        <v/>
      </c>
      <c r="M695" s="36" t="str">
        <f t="shared" si="889"/>
        <v/>
      </c>
      <c r="N695" s="36" t="str">
        <f t="shared" si="889"/>
        <v/>
      </c>
      <c r="O695" s="36" t="str">
        <f t="shared" si="889"/>
        <v/>
      </c>
      <c r="P695" s="36" t="str">
        <f t="shared" si="889"/>
        <v/>
      </c>
      <c r="Q695" s="36" t="str">
        <f t="shared" si="889"/>
        <v/>
      </c>
      <c r="R695" s="36" t="str">
        <f t="shared" si="889"/>
        <v/>
      </c>
      <c r="S695" s="36" t="str">
        <f t="shared" si="889"/>
        <v/>
      </c>
      <c r="T695" s="36" t="str">
        <f t="shared" si="889"/>
        <v/>
      </c>
      <c r="U695" s="36" t="str">
        <f t="shared" si="889"/>
        <v/>
      </c>
      <c r="V695" s="36" t="str">
        <f t="shared" si="889"/>
        <v/>
      </c>
      <c r="W695" s="36">
        <f t="shared" si="889"/>
        <v>0.91666666666666674</v>
      </c>
      <c r="X695" s="36" t="str">
        <f t="shared" si="889"/>
        <v/>
      </c>
      <c r="Y695" s="36">
        <f t="shared" si="889"/>
        <v>1.2</v>
      </c>
      <c r="Z695" s="36">
        <f t="shared" si="889"/>
        <v>0.79999999999999993</v>
      </c>
      <c r="AA695" s="36" t="str">
        <f t="shared" si="889"/>
        <v/>
      </c>
      <c r="AB695" s="36" t="str">
        <f t="shared" si="889"/>
        <v/>
      </c>
      <c r="AC695" s="36">
        <f t="shared" ref="AC695:AD695" si="890">IFERROR(AC365/AC155,"")</f>
        <v>1.4444444444444444</v>
      </c>
      <c r="AD695" s="36">
        <f t="shared" si="890"/>
        <v>1.2685185185185186</v>
      </c>
      <c r="AE695" s="56">
        <f t="shared" ref="AE695:AF695" si="891">IFERROR(AE365/AE155,"")</f>
        <v>1.4444444444444444</v>
      </c>
      <c r="AF695" s="51">
        <f t="shared" si="891"/>
        <v>1.3858024691358024</v>
      </c>
    </row>
    <row r="696" spans="1:32" x14ac:dyDescent="0.25">
      <c r="A696" s="2" t="s">
        <v>103</v>
      </c>
      <c r="B696" s="24" t="str">
        <f>VLOOKUP(Prod_Area_data[[#This Row],[or_product]],Ref_products[],2,FALSE)</f>
        <v>Linseed</v>
      </c>
      <c r="C696" s="24" t="str">
        <f>VLOOKUP(Prod_Area_data[[#This Row],[MS]],Ref_MS[],2,FALSE)</f>
        <v>Czechia</v>
      </c>
      <c r="D696" s="28" t="str">
        <f t="shared" si="888"/>
        <v>Linseed</v>
      </c>
      <c r="E696" s="28" t="str">
        <f t="shared" si="888"/>
        <v>CZ</v>
      </c>
      <c r="F696" s="28" t="str">
        <f t="shared" si="888"/>
        <v>Czechia</v>
      </c>
      <c r="G696" s="36">
        <f t="shared" si="708"/>
        <v>1.3226127370015617</v>
      </c>
      <c r="H696" s="36">
        <f t="shared" ref="H696:AB696" si="892">IFERROR(H366/H156,"")</f>
        <v>0.8666666666666667</v>
      </c>
      <c r="I696" s="36">
        <f t="shared" si="892"/>
        <v>0.8666666666666667</v>
      </c>
      <c r="J696" s="36">
        <f t="shared" si="892"/>
        <v>1</v>
      </c>
      <c r="K696" s="36">
        <f t="shared" si="892"/>
        <v>0.89719626168224298</v>
      </c>
      <c r="L696" s="36">
        <f t="shared" si="892"/>
        <v>1.4181818181818182</v>
      </c>
      <c r="M696" s="36">
        <f t="shared" si="892"/>
        <v>1.2191780821917808</v>
      </c>
      <c r="N696" s="36">
        <f t="shared" si="892"/>
        <v>1.0126582278481011</v>
      </c>
      <c r="O696" s="36">
        <f t="shared" si="892"/>
        <v>0.65384615384615385</v>
      </c>
      <c r="P696" s="36">
        <f t="shared" si="892"/>
        <v>1.1666666666666667</v>
      </c>
      <c r="Q696" s="36">
        <f t="shared" si="892"/>
        <v>1.6538461538461537</v>
      </c>
      <c r="R696" s="36">
        <f t="shared" si="892"/>
        <v>0.96088019559902205</v>
      </c>
      <c r="S696" s="36">
        <f t="shared" si="892"/>
        <v>1.3830645161290323</v>
      </c>
      <c r="T696" s="36">
        <f t="shared" si="892"/>
        <v>1.4285714285714286</v>
      </c>
      <c r="U696" s="36">
        <f t="shared" si="892"/>
        <v>1.3708609271523178</v>
      </c>
      <c r="V696" s="36">
        <f t="shared" si="892"/>
        <v>1.3204419889502763</v>
      </c>
      <c r="W696" s="36">
        <f t="shared" si="892"/>
        <v>1.3312499999999998</v>
      </c>
      <c r="X696" s="36">
        <f t="shared" si="892"/>
        <v>1.5135135135135136</v>
      </c>
      <c r="Y696" s="36">
        <f t="shared" si="892"/>
        <v>1.3662790697674418</v>
      </c>
      <c r="Z696" s="36">
        <f t="shared" si="892"/>
        <v>1.3888888888888888</v>
      </c>
      <c r="AA696" s="36">
        <f t="shared" si="892"/>
        <v>1.25</v>
      </c>
      <c r="AB696" s="36">
        <f t="shared" si="892"/>
        <v>1.2248062015503876</v>
      </c>
      <c r="AC696" s="36">
        <f t="shared" ref="AC696:AD696" si="893">IFERROR(AC366/AC156,"")</f>
        <v>1.3825136612021856</v>
      </c>
      <c r="AD696" s="36">
        <f t="shared" si="893"/>
        <v>1.4093264248704664</v>
      </c>
      <c r="AE696" s="56">
        <f t="shared" ref="AE696:AF696" si="894">IFERROR(AE366/AE156,"")</f>
        <v>1.3353245498024995</v>
      </c>
      <c r="AF696" s="51">
        <f t="shared" si="894"/>
        <v>1.3343068054101186</v>
      </c>
    </row>
    <row r="697" spans="1:32" x14ac:dyDescent="0.25">
      <c r="A697" s="2" t="s">
        <v>103</v>
      </c>
      <c r="B697" s="24" t="str">
        <f>VLOOKUP(Prod_Area_data[[#This Row],[or_product]],Ref_products[],2,FALSE)</f>
        <v>Linseed</v>
      </c>
      <c r="C697" s="24" t="str">
        <f>VLOOKUP(Prod_Area_data[[#This Row],[MS]],Ref_MS[],2,FALSE)</f>
        <v>Denmark</v>
      </c>
      <c r="D697" s="28" t="str">
        <f t="shared" si="888"/>
        <v>Linseed</v>
      </c>
      <c r="E697" s="28" t="str">
        <f t="shared" si="888"/>
        <v>DK</v>
      </c>
      <c r="F697" s="28" t="str">
        <f t="shared" si="888"/>
        <v>Denmark</v>
      </c>
      <c r="G697" s="36">
        <f t="shared" si="708"/>
        <v>0</v>
      </c>
      <c r="H697" s="36" t="str">
        <f t="shared" ref="H697:AB697" si="895">IFERROR(H367/H157,"")</f>
        <v/>
      </c>
      <c r="I697" s="36" t="str">
        <f t="shared" si="895"/>
        <v/>
      </c>
      <c r="J697" s="36" t="str">
        <f t="shared" si="895"/>
        <v/>
      </c>
      <c r="K697" s="36" t="str">
        <f t="shared" si="895"/>
        <v/>
      </c>
      <c r="L697" s="36" t="str">
        <f t="shared" si="895"/>
        <v/>
      </c>
      <c r="M697" s="36" t="str">
        <f t="shared" si="895"/>
        <v/>
      </c>
      <c r="N697" s="36" t="str">
        <f t="shared" si="895"/>
        <v/>
      </c>
      <c r="O697" s="36" t="str">
        <f t="shared" si="895"/>
        <v/>
      </c>
      <c r="P697" s="36" t="str">
        <f t="shared" si="895"/>
        <v/>
      </c>
      <c r="Q697" s="36" t="str">
        <f t="shared" si="895"/>
        <v/>
      </c>
      <c r="R697" s="36" t="str">
        <f t="shared" si="895"/>
        <v/>
      </c>
      <c r="S697" s="36" t="str">
        <f t="shared" si="895"/>
        <v/>
      </c>
      <c r="T697" s="36" t="str">
        <f t="shared" si="895"/>
        <v/>
      </c>
      <c r="U697" s="36" t="str">
        <f t="shared" si="895"/>
        <v/>
      </c>
      <c r="V697" s="36" t="str">
        <f t="shared" si="895"/>
        <v/>
      </c>
      <c r="W697" s="36" t="str">
        <f t="shared" si="895"/>
        <v/>
      </c>
      <c r="X697" s="36" t="str">
        <f t="shared" si="895"/>
        <v/>
      </c>
      <c r="Y697" s="36" t="str">
        <f t="shared" si="895"/>
        <v/>
      </c>
      <c r="Z697" s="36" t="str">
        <f t="shared" si="895"/>
        <v/>
      </c>
      <c r="AA697" s="36" t="str">
        <f t="shared" si="895"/>
        <v/>
      </c>
      <c r="AB697" s="36" t="str">
        <f t="shared" si="895"/>
        <v/>
      </c>
      <c r="AC697" s="36" t="str">
        <f t="shared" ref="AC697:AD697" si="896">IFERROR(AC367/AC157,"")</f>
        <v/>
      </c>
      <c r="AD697" s="36" t="str">
        <f t="shared" si="896"/>
        <v/>
      </c>
      <c r="AE697" s="56" t="str">
        <f t="shared" ref="AE697:AF697" si="897">IFERROR(AE367/AE157,"")</f>
        <v/>
      </c>
      <c r="AF697" s="51" t="str">
        <f t="shared" si="897"/>
        <v/>
      </c>
    </row>
    <row r="698" spans="1:32" x14ac:dyDescent="0.25">
      <c r="A698" s="2" t="s">
        <v>103</v>
      </c>
      <c r="B698" s="24" t="str">
        <f>VLOOKUP(Prod_Area_data[[#This Row],[or_product]],Ref_products[],2,FALSE)</f>
        <v>Linseed</v>
      </c>
      <c r="C698" s="24" t="str">
        <f>VLOOKUP(Prod_Area_data[[#This Row],[MS]],Ref_MS[],2,FALSE)</f>
        <v>Germany</v>
      </c>
      <c r="D698" s="28" t="str">
        <f t="shared" si="888"/>
        <v>Linseed</v>
      </c>
      <c r="E698" s="28" t="str">
        <f t="shared" si="888"/>
        <v>DE</v>
      </c>
      <c r="F698" s="28" t="str">
        <f t="shared" si="888"/>
        <v>Germany</v>
      </c>
      <c r="G698" s="36">
        <f t="shared" si="708"/>
        <v>1.7914940685849345</v>
      </c>
      <c r="H698" s="36">
        <f t="shared" ref="H698:AB698" si="898">IFERROR(H368/H158,"")</f>
        <v>0.88682926829268294</v>
      </c>
      <c r="I698" s="36">
        <f t="shared" si="898"/>
        <v>1.4484848484848485</v>
      </c>
      <c r="J698" s="36">
        <f t="shared" si="898"/>
        <v>1.6601941747572815</v>
      </c>
      <c r="K698" s="36">
        <f t="shared" si="898"/>
        <v>1.7777777777777779</v>
      </c>
      <c r="L698" s="36">
        <f t="shared" si="898"/>
        <v>1.7984496124031006</v>
      </c>
      <c r="M698" s="36">
        <f t="shared" si="898"/>
        <v>1.7638888888888888</v>
      </c>
      <c r="N698" s="36">
        <f t="shared" si="898"/>
        <v>1.635036496350365</v>
      </c>
      <c r="O698" s="36">
        <f t="shared" si="898"/>
        <v>1.8070900547451458</v>
      </c>
      <c r="P698" s="36">
        <f t="shared" si="898"/>
        <v>1.7675756507013798</v>
      </c>
      <c r="Q698" s="36">
        <f t="shared" si="898"/>
        <v>1.7429089100550055</v>
      </c>
      <c r="R698" s="36">
        <f t="shared" si="898"/>
        <v>1.7430326353998256</v>
      </c>
      <c r="S698" s="36">
        <f t="shared" si="898"/>
        <v>1.761237596319253</v>
      </c>
      <c r="T698" s="36">
        <f t="shared" si="898"/>
        <v>1.7842302073780374</v>
      </c>
      <c r="U698" s="36">
        <f t="shared" si="898"/>
        <v>1.7543602083027316</v>
      </c>
      <c r="V698" s="36">
        <f t="shared" si="898"/>
        <v>1.7665000321155677</v>
      </c>
      <c r="W698" s="36">
        <f t="shared" si="898"/>
        <v>1.7762046922687666</v>
      </c>
      <c r="X698" s="36">
        <f t="shared" si="898"/>
        <v>1.7794386545631973</v>
      </c>
      <c r="Y698" s="36">
        <f t="shared" si="898"/>
        <v>1.7782354221284005</v>
      </c>
      <c r="Z698" s="36">
        <f t="shared" si="898"/>
        <v>1.7786581433947579</v>
      </c>
      <c r="AA698" s="36">
        <f t="shared" si="898"/>
        <v>1.7882258395748778</v>
      </c>
      <c r="AB698" s="36">
        <f t="shared" si="898"/>
        <v>1.7893557464982335</v>
      </c>
      <c r="AC698" s="36">
        <f t="shared" ref="AC698:AD698" si="899">IFERROR(AC368/AC158,"")</f>
        <v>1.7909403711495786</v>
      </c>
      <c r="AD698" s="36">
        <f t="shared" si="899"/>
        <v>1.7941860881069926</v>
      </c>
      <c r="AE698" s="56">
        <f t="shared" ref="AE698:AF698" si="900">IFERROR(AE368/AE158,"")</f>
        <v>1.804115710434635</v>
      </c>
      <c r="AF698" s="51">
        <f t="shared" si="900"/>
        <v>1.8034143409555243</v>
      </c>
    </row>
    <row r="699" spans="1:32" x14ac:dyDescent="0.25">
      <c r="A699" s="2" t="s">
        <v>103</v>
      </c>
      <c r="B699" s="24" t="str">
        <f>VLOOKUP(Prod_Area_data[[#This Row],[or_product]],Ref_products[],2,FALSE)</f>
        <v>Linseed</v>
      </c>
      <c r="C699" s="24" t="str">
        <f>VLOOKUP(Prod_Area_data[[#This Row],[MS]],Ref_MS[],2,FALSE)</f>
        <v>Estonia</v>
      </c>
      <c r="D699" s="28" t="str">
        <f t="shared" si="888"/>
        <v>Linseed</v>
      </c>
      <c r="E699" s="28" t="str">
        <f t="shared" si="888"/>
        <v>EE</v>
      </c>
      <c r="F699" s="28" t="str">
        <f t="shared" si="888"/>
        <v>Estonia</v>
      </c>
      <c r="G699" s="36">
        <f t="shared" si="708"/>
        <v>1.1150505050505159</v>
      </c>
      <c r="H699" s="36">
        <f t="shared" ref="H699:AB699" si="901">IFERROR(H369/H159,"")</f>
        <v>1</v>
      </c>
      <c r="I699" s="36">
        <f t="shared" si="901"/>
        <v>1</v>
      </c>
      <c r="J699" s="36">
        <f t="shared" si="901"/>
        <v>1</v>
      </c>
      <c r="K699" s="36">
        <f t="shared" si="901"/>
        <v>1</v>
      </c>
      <c r="L699" s="36">
        <f t="shared" si="901"/>
        <v>1</v>
      </c>
      <c r="M699" s="36">
        <f t="shared" si="901"/>
        <v>1</v>
      </c>
      <c r="N699" s="36">
        <f t="shared" si="901"/>
        <v>0.5</v>
      </c>
      <c r="O699" s="36">
        <f t="shared" si="901"/>
        <v>2</v>
      </c>
      <c r="P699" s="36">
        <f t="shared" si="901"/>
        <v>1</v>
      </c>
      <c r="Q699" s="36">
        <f t="shared" si="901"/>
        <v>1</v>
      </c>
      <c r="R699" s="36">
        <f t="shared" si="901"/>
        <v>1</v>
      </c>
      <c r="S699" s="36">
        <f t="shared" si="901"/>
        <v>1</v>
      </c>
      <c r="T699" s="36">
        <f t="shared" si="901"/>
        <v>0</v>
      </c>
      <c r="U699" s="36">
        <f t="shared" si="901"/>
        <v>1</v>
      </c>
      <c r="V699" s="36" t="str">
        <f t="shared" si="901"/>
        <v/>
      </c>
      <c r="W699" s="36">
        <f t="shared" si="901"/>
        <v>1</v>
      </c>
      <c r="X699" s="36">
        <f t="shared" si="901"/>
        <v>0.75</v>
      </c>
      <c r="Y699" s="36">
        <f t="shared" si="901"/>
        <v>0</v>
      </c>
      <c r="Z699" s="36">
        <f t="shared" si="901"/>
        <v>0</v>
      </c>
      <c r="AA699" s="36">
        <f t="shared" si="901"/>
        <v>1</v>
      </c>
      <c r="AB699" s="36">
        <f t="shared" si="901"/>
        <v>1</v>
      </c>
      <c r="AC699" s="36">
        <f t="shared" ref="AC699:AD699" si="902">IFERROR(AC369/AC159,"")</f>
        <v>1.0999999999999999</v>
      </c>
      <c r="AD699" s="36">
        <f t="shared" si="902"/>
        <v>1.5</v>
      </c>
      <c r="AE699" s="56">
        <f t="shared" ref="AE699:AF699" si="903">IFERROR(AE369/AE159,"")</f>
        <v>1.245151515151548</v>
      </c>
      <c r="AF699" s="51">
        <f t="shared" si="903"/>
        <v>1.4413939393939472</v>
      </c>
    </row>
    <row r="700" spans="1:32" x14ac:dyDescent="0.25">
      <c r="A700" s="2" t="s">
        <v>103</v>
      </c>
      <c r="B700" s="24" t="str">
        <f>VLOOKUP(Prod_Area_data[[#This Row],[or_product]],Ref_products[],2,FALSE)</f>
        <v>Linseed</v>
      </c>
      <c r="C700" s="24" t="str">
        <f>VLOOKUP(Prod_Area_data[[#This Row],[MS]],Ref_MS[],2,FALSE)</f>
        <v>Ireland</v>
      </c>
      <c r="D700" s="28" t="str">
        <f t="shared" si="888"/>
        <v>Linseed</v>
      </c>
      <c r="E700" s="28" t="str">
        <f t="shared" si="888"/>
        <v>IE</v>
      </c>
      <c r="F700" s="28" t="str">
        <f t="shared" si="888"/>
        <v>Ireland</v>
      </c>
      <c r="G700" s="36">
        <f t="shared" si="708"/>
        <v>0</v>
      </c>
      <c r="H700" s="36" t="str">
        <f t="shared" ref="H700:AB700" si="904">IFERROR(H370/H160,"")</f>
        <v/>
      </c>
      <c r="I700" s="36" t="str">
        <f t="shared" si="904"/>
        <v/>
      </c>
      <c r="J700" s="36" t="str">
        <f t="shared" si="904"/>
        <v/>
      </c>
      <c r="K700" s="36" t="str">
        <f t="shared" si="904"/>
        <v/>
      </c>
      <c r="L700" s="36" t="str">
        <f t="shared" si="904"/>
        <v/>
      </c>
      <c r="M700" s="36" t="str">
        <f t="shared" si="904"/>
        <v/>
      </c>
      <c r="N700" s="36" t="str">
        <f t="shared" si="904"/>
        <v/>
      </c>
      <c r="O700" s="36" t="str">
        <f t="shared" si="904"/>
        <v/>
      </c>
      <c r="P700" s="36" t="str">
        <f t="shared" si="904"/>
        <v/>
      </c>
      <c r="Q700" s="36" t="str">
        <f t="shared" si="904"/>
        <v/>
      </c>
      <c r="R700" s="36" t="str">
        <f t="shared" si="904"/>
        <v/>
      </c>
      <c r="S700" s="36" t="str">
        <f t="shared" si="904"/>
        <v/>
      </c>
      <c r="T700" s="36" t="str">
        <f t="shared" si="904"/>
        <v/>
      </c>
      <c r="U700" s="36" t="str">
        <f t="shared" si="904"/>
        <v/>
      </c>
      <c r="V700" s="36" t="str">
        <f t="shared" si="904"/>
        <v/>
      </c>
      <c r="W700" s="36">
        <f t="shared" si="904"/>
        <v>0</v>
      </c>
      <c r="X700" s="36">
        <f t="shared" si="904"/>
        <v>0</v>
      </c>
      <c r="Y700" s="36">
        <f t="shared" si="904"/>
        <v>0</v>
      </c>
      <c r="Z700" s="36" t="str">
        <f t="shared" si="904"/>
        <v/>
      </c>
      <c r="AA700" s="36">
        <f t="shared" si="904"/>
        <v>0</v>
      </c>
      <c r="AB700" s="36">
        <f t="shared" si="904"/>
        <v>0</v>
      </c>
      <c r="AC700" s="36">
        <f t="shared" ref="AC700:AD700" si="905">IFERROR(AC370/AC160,"")</f>
        <v>0</v>
      </c>
      <c r="AD700" s="36">
        <f t="shared" si="905"/>
        <v>0</v>
      </c>
      <c r="AE700" s="56">
        <f t="shared" ref="AE700:AF700" si="906">IFERROR(AE370/AE160,"")</f>
        <v>0</v>
      </c>
      <c r="AF700" s="51" t="str">
        <f t="shared" si="906"/>
        <v/>
      </c>
    </row>
    <row r="701" spans="1:32" x14ac:dyDescent="0.25">
      <c r="A701" s="2" t="s">
        <v>103</v>
      </c>
      <c r="B701" s="24" t="str">
        <f>VLOOKUP(Prod_Area_data[[#This Row],[or_product]],Ref_products[],2,FALSE)</f>
        <v>Linseed</v>
      </c>
      <c r="C701" s="24" t="str">
        <f>VLOOKUP(Prod_Area_data[[#This Row],[MS]],Ref_MS[],2,FALSE)</f>
        <v>Greece</v>
      </c>
      <c r="D701" s="28" t="str">
        <f t="shared" si="888"/>
        <v>Linseed</v>
      </c>
      <c r="E701" s="28" t="str">
        <f t="shared" si="888"/>
        <v>EL</v>
      </c>
      <c r="F701" s="28" t="str">
        <f t="shared" si="888"/>
        <v>Greece</v>
      </c>
      <c r="G701" s="36">
        <f t="shared" si="708"/>
        <v>4.0396825396825395</v>
      </c>
      <c r="H701" s="36" t="str">
        <f t="shared" ref="H701:AB701" si="907">IFERROR(H371/H161,"")</f>
        <v/>
      </c>
      <c r="I701" s="36" t="str">
        <f t="shared" si="907"/>
        <v/>
      </c>
      <c r="J701" s="36" t="str">
        <f t="shared" si="907"/>
        <v/>
      </c>
      <c r="K701" s="36" t="str">
        <f t="shared" si="907"/>
        <v/>
      </c>
      <c r="L701" s="36" t="str">
        <f t="shared" si="907"/>
        <v/>
      </c>
      <c r="M701" s="36" t="str">
        <f t="shared" si="907"/>
        <v/>
      </c>
      <c r="N701" s="36" t="str">
        <f t="shared" si="907"/>
        <v/>
      </c>
      <c r="O701" s="36" t="str">
        <f t="shared" si="907"/>
        <v/>
      </c>
      <c r="P701" s="36" t="str">
        <f t="shared" si="907"/>
        <v/>
      </c>
      <c r="Q701" s="36" t="str">
        <f t="shared" si="907"/>
        <v/>
      </c>
      <c r="R701" s="36" t="str">
        <f t="shared" si="907"/>
        <v/>
      </c>
      <c r="S701" s="36" t="str">
        <f t="shared" si="907"/>
        <v/>
      </c>
      <c r="T701" s="36" t="str">
        <f t="shared" si="907"/>
        <v/>
      </c>
      <c r="U701" s="36">
        <f t="shared" si="907"/>
        <v>5.166666666666667</v>
      </c>
      <c r="V701" s="36">
        <f t="shared" si="907"/>
        <v>5</v>
      </c>
      <c r="W701" s="36">
        <f t="shared" si="907"/>
        <v>4.5</v>
      </c>
      <c r="X701" s="36">
        <f t="shared" si="907"/>
        <v>6.5</v>
      </c>
      <c r="Y701" s="36">
        <f t="shared" si="907"/>
        <v>4</v>
      </c>
      <c r="Z701" s="36">
        <f t="shared" si="907"/>
        <v>3.75</v>
      </c>
      <c r="AA701" s="36">
        <f t="shared" si="907"/>
        <v>3.5000000000000004</v>
      </c>
      <c r="AB701" s="36">
        <f t="shared" si="907"/>
        <v>3.3333333333333335</v>
      </c>
      <c r="AC701" s="36">
        <f t="shared" ref="AC701:AD701" si="908">IFERROR(AC371/AC161,"")</f>
        <v>4.5</v>
      </c>
      <c r="AD701" s="36">
        <f t="shared" si="908"/>
        <v>4.3333333333333339</v>
      </c>
      <c r="AE701" s="56">
        <f t="shared" ref="AE701:AF701" si="909">IFERROR(AE371/AE161,"")</f>
        <v>4.2857142857142856</v>
      </c>
      <c r="AF701" s="51" t="str">
        <f t="shared" si="909"/>
        <v/>
      </c>
    </row>
    <row r="702" spans="1:32" x14ac:dyDescent="0.25">
      <c r="A702" s="2" t="s">
        <v>103</v>
      </c>
      <c r="B702" s="24" t="str">
        <f>VLOOKUP(Prod_Area_data[[#This Row],[or_product]],Ref_products[],2,FALSE)</f>
        <v>Linseed</v>
      </c>
      <c r="C702" s="24" t="str">
        <f>VLOOKUP(Prod_Area_data[[#This Row],[MS]],Ref_MS[],2,FALSE)</f>
        <v>Spain</v>
      </c>
      <c r="D702" s="28" t="str">
        <f t="shared" si="888"/>
        <v>Linseed</v>
      </c>
      <c r="E702" s="28" t="str">
        <f t="shared" si="888"/>
        <v>ES</v>
      </c>
      <c r="F702" s="28" t="str">
        <f t="shared" si="888"/>
        <v>Spain</v>
      </c>
      <c r="G702" s="36">
        <f t="shared" si="708"/>
        <v>0.87407407407407389</v>
      </c>
      <c r="H702" s="36">
        <f t="shared" ref="H702:AB702" si="910">IFERROR(H372/H162,"")</f>
        <v>0.71707317073170729</v>
      </c>
      <c r="I702" s="36">
        <f t="shared" si="910"/>
        <v>0.63063063063063063</v>
      </c>
      <c r="J702" s="36">
        <f t="shared" si="910"/>
        <v>0.60606060606060608</v>
      </c>
      <c r="K702" s="36">
        <f t="shared" si="910"/>
        <v>0.70588235294117652</v>
      </c>
      <c r="L702" s="36">
        <f t="shared" si="910"/>
        <v>0.85714285714285721</v>
      </c>
      <c r="M702" s="36">
        <f t="shared" si="910"/>
        <v>0.85714285714285721</v>
      </c>
      <c r="N702" s="36">
        <f t="shared" si="910"/>
        <v>0.5</v>
      </c>
      <c r="O702" s="36">
        <f t="shared" si="910"/>
        <v>0.5</v>
      </c>
      <c r="P702" s="36" t="str">
        <f t="shared" si="910"/>
        <v/>
      </c>
      <c r="Q702" s="36" t="str">
        <f t="shared" si="910"/>
        <v/>
      </c>
      <c r="R702" s="36" t="str">
        <f t="shared" si="910"/>
        <v/>
      </c>
      <c r="S702" s="36" t="str">
        <f t="shared" si="910"/>
        <v/>
      </c>
      <c r="T702" s="36" t="str">
        <f t="shared" si="910"/>
        <v/>
      </c>
      <c r="U702" s="36">
        <f t="shared" si="910"/>
        <v>1</v>
      </c>
      <c r="V702" s="36">
        <f t="shared" si="910"/>
        <v>1.5999999999999999</v>
      </c>
      <c r="W702" s="36">
        <f t="shared" si="910"/>
        <v>1</v>
      </c>
      <c r="X702" s="36">
        <f t="shared" si="910"/>
        <v>0.5</v>
      </c>
      <c r="Y702" s="36">
        <f t="shared" si="910"/>
        <v>1</v>
      </c>
      <c r="Z702" s="36" t="str">
        <f t="shared" si="910"/>
        <v/>
      </c>
      <c r="AA702" s="36">
        <f t="shared" si="910"/>
        <v>0.5</v>
      </c>
      <c r="AB702" s="36">
        <f t="shared" si="910"/>
        <v>1</v>
      </c>
      <c r="AC702" s="36">
        <f t="shared" ref="AC702:AD702" si="911">IFERROR(AC372/AC162,"")</f>
        <v>1.0294117647058822</v>
      </c>
      <c r="AD702" s="36">
        <f t="shared" si="911"/>
        <v>0.81111111111111112</v>
      </c>
      <c r="AE702" s="56">
        <f t="shared" ref="AE702:AF702" si="912">IFERROR(AE372/AE162,"")</f>
        <v>0.81111111111111112</v>
      </c>
      <c r="AF702" s="51">
        <f t="shared" si="912"/>
        <v>0.71599128540304946</v>
      </c>
    </row>
    <row r="703" spans="1:32" x14ac:dyDescent="0.25">
      <c r="A703" s="2" t="s">
        <v>103</v>
      </c>
      <c r="B703" s="24" t="str">
        <f>VLOOKUP(Prod_Area_data[[#This Row],[or_product]],Ref_products[],2,FALSE)</f>
        <v>Linseed</v>
      </c>
      <c r="C703" s="24" t="str">
        <f>VLOOKUP(Prod_Area_data[[#This Row],[MS]],Ref_MS[],2,FALSE)</f>
        <v>France</v>
      </c>
      <c r="D703" s="28" t="str">
        <f t="shared" si="888"/>
        <v>Linseed</v>
      </c>
      <c r="E703" s="28" t="str">
        <f t="shared" si="888"/>
        <v>FR</v>
      </c>
      <c r="F703" s="28" t="str">
        <f t="shared" si="888"/>
        <v>France</v>
      </c>
      <c r="G703" s="36">
        <f t="shared" si="708"/>
        <v>1.9192985324441032</v>
      </c>
      <c r="H703" s="36">
        <f t="shared" ref="H703:AB703" si="913">IFERROR(H373/H163,"")</f>
        <v>2.0246913580246915</v>
      </c>
      <c r="I703" s="36">
        <f t="shared" si="913"/>
        <v>2.0267857142857144</v>
      </c>
      <c r="J703" s="36">
        <f t="shared" si="913"/>
        <v>2.1282051282051286</v>
      </c>
      <c r="K703" s="36">
        <f t="shared" si="913"/>
        <v>1.9464285714285716</v>
      </c>
      <c r="L703" s="36">
        <f t="shared" si="913"/>
        <v>2.032258064516129</v>
      </c>
      <c r="M703" s="36">
        <f t="shared" si="913"/>
        <v>2.1101694915254234</v>
      </c>
      <c r="N703" s="36">
        <f t="shared" si="913"/>
        <v>2.1280788177339902</v>
      </c>
      <c r="O703" s="36">
        <f t="shared" si="913"/>
        <v>1.9451219512195124</v>
      </c>
      <c r="P703" s="36">
        <f t="shared" si="913"/>
        <v>2.056338028169014</v>
      </c>
      <c r="Q703" s="36">
        <f t="shared" si="913"/>
        <v>2.0937500000000004</v>
      </c>
      <c r="R703" s="36">
        <f t="shared" si="913"/>
        <v>1.9784768211920529</v>
      </c>
      <c r="S703" s="36">
        <f t="shared" si="913"/>
        <v>1.8685015290519877</v>
      </c>
      <c r="T703" s="36">
        <f t="shared" si="913"/>
        <v>1.9652317880794701</v>
      </c>
      <c r="U703" s="36">
        <f t="shared" si="913"/>
        <v>1.8977673325499411</v>
      </c>
      <c r="V703" s="36">
        <f t="shared" si="913"/>
        <v>2.1829470198675498</v>
      </c>
      <c r="W703" s="36">
        <f t="shared" si="913"/>
        <v>1.9090094128193638</v>
      </c>
      <c r="X703" s="36">
        <f t="shared" si="913"/>
        <v>1.7298597194388776</v>
      </c>
      <c r="Y703" s="36">
        <f t="shared" si="913"/>
        <v>1.8794642857142856</v>
      </c>
      <c r="Z703" s="36">
        <f t="shared" si="913"/>
        <v>1.8509693053311791</v>
      </c>
      <c r="AA703" s="36">
        <f t="shared" si="913"/>
        <v>2.0833333333333335</v>
      </c>
      <c r="AB703" s="36">
        <f t="shared" si="913"/>
        <v>1.8577223088923558</v>
      </c>
      <c r="AC703" s="36">
        <f t="shared" ref="AC703:AD703" si="914">IFERROR(AC373/AC163,"")</f>
        <v>1.9450666666666665</v>
      </c>
      <c r="AD703" s="36">
        <f t="shared" si="914"/>
        <v>1.756831546177793</v>
      </c>
      <c r="AE703" s="56">
        <f t="shared" ref="AE703:AF703" si="915">IFERROR(AE373/AE163,"")</f>
        <v>1.9551066217732884</v>
      </c>
      <c r="AF703" s="51">
        <f t="shared" si="915"/>
        <v>1.8526098281459973</v>
      </c>
    </row>
    <row r="704" spans="1:32" x14ac:dyDescent="0.25">
      <c r="A704" s="2" t="s">
        <v>103</v>
      </c>
      <c r="B704" s="24" t="str">
        <f>VLOOKUP(Prod_Area_data[[#This Row],[or_product]],Ref_products[],2,FALSE)</f>
        <v>Linseed</v>
      </c>
      <c r="C704" s="24" t="str">
        <f>VLOOKUP(Prod_Area_data[[#This Row],[MS]],Ref_MS[],2,FALSE)</f>
        <v>Croatia</v>
      </c>
      <c r="D704" s="28" t="str">
        <f t="shared" si="888"/>
        <v>Linseed</v>
      </c>
      <c r="E704" s="28" t="str">
        <f t="shared" si="888"/>
        <v>HR</v>
      </c>
      <c r="F704" s="28" t="str">
        <f t="shared" si="888"/>
        <v>Croatia</v>
      </c>
      <c r="G704" s="36">
        <f t="shared" si="708"/>
        <v>0</v>
      </c>
      <c r="H704" s="36" t="str">
        <f t="shared" ref="H704:AB704" si="916">IFERROR(H374/H164,"")</f>
        <v/>
      </c>
      <c r="I704" s="36" t="str">
        <f t="shared" si="916"/>
        <v/>
      </c>
      <c r="J704" s="36" t="str">
        <f t="shared" si="916"/>
        <v/>
      </c>
      <c r="K704" s="36" t="str">
        <f t="shared" si="916"/>
        <v/>
      </c>
      <c r="L704" s="36" t="str">
        <f t="shared" si="916"/>
        <v/>
      </c>
      <c r="M704" s="36" t="str">
        <f t="shared" si="916"/>
        <v/>
      </c>
      <c r="N704" s="36" t="str">
        <f t="shared" si="916"/>
        <v/>
      </c>
      <c r="O704" s="36" t="str">
        <f t="shared" si="916"/>
        <v/>
      </c>
      <c r="P704" s="36" t="str">
        <f t="shared" si="916"/>
        <v/>
      </c>
      <c r="Q704" s="36" t="str">
        <f t="shared" si="916"/>
        <v/>
      </c>
      <c r="R704" s="36" t="str">
        <f t="shared" si="916"/>
        <v/>
      </c>
      <c r="S704" s="36" t="str">
        <f t="shared" si="916"/>
        <v/>
      </c>
      <c r="T704" s="36" t="str">
        <f t="shared" si="916"/>
        <v/>
      </c>
      <c r="U704" s="36" t="str">
        <f t="shared" si="916"/>
        <v/>
      </c>
      <c r="V704" s="36" t="str">
        <f t="shared" si="916"/>
        <v/>
      </c>
      <c r="W704" s="36" t="str">
        <f t="shared" si="916"/>
        <v/>
      </c>
      <c r="X704" s="36" t="str">
        <f t="shared" si="916"/>
        <v/>
      </c>
      <c r="Y704" s="36" t="str">
        <f t="shared" si="916"/>
        <v/>
      </c>
      <c r="Z704" s="36" t="str">
        <f t="shared" si="916"/>
        <v/>
      </c>
      <c r="AA704" s="36" t="str">
        <f t="shared" si="916"/>
        <v/>
      </c>
      <c r="AB704" s="36" t="str">
        <f t="shared" si="916"/>
        <v/>
      </c>
      <c r="AC704" s="36" t="str">
        <f t="shared" ref="AC704:AD704" si="917">IFERROR(AC374/AC164,"")</f>
        <v/>
      </c>
      <c r="AD704" s="36" t="str">
        <f t="shared" si="917"/>
        <v/>
      </c>
      <c r="AE704" s="56" t="str">
        <f t="shared" ref="AE704:AF704" si="918">IFERROR(AE374/AE164,"")</f>
        <v/>
      </c>
      <c r="AF704" s="51" t="str">
        <f t="shared" si="918"/>
        <v/>
      </c>
    </row>
    <row r="705" spans="1:32" x14ac:dyDescent="0.25">
      <c r="A705" s="2" t="s">
        <v>103</v>
      </c>
      <c r="B705" s="24" t="str">
        <f>VLOOKUP(Prod_Area_data[[#This Row],[or_product]],Ref_products[],2,FALSE)</f>
        <v>Linseed</v>
      </c>
      <c r="C705" s="24" t="str">
        <f>VLOOKUP(Prod_Area_data[[#This Row],[MS]],Ref_MS[],2,FALSE)</f>
        <v>Italy</v>
      </c>
      <c r="D705" s="28" t="str">
        <f t="shared" si="888"/>
        <v>Linseed</v>
      </c>
      <c r="E705" s="28" t="str">
        <f t="shared" si="888"/>
        <v>IT</v>
      </c>
      <c r="F705" s="28" t="str">
        <f t="shared" si="888"/>
        <v>Italy</v>
      </c>
      <c r="G705" s="36">
        <f t="shared" si="708"/>
        <v>0</v>
      </c>
      <c r="H705" s="36" t="str">
        <f t="shared" ref="H705:AB705" si="919">IFERROR(H375/H165,"")</f>
        <v/>
      </c>
      <c r="I705" s="36" t="str">
        <f t="shared" si="919"/>
        <v/>
      </c>
      <c r="J705" s="36" t="str">
        <f t="shared" si="919"/>
        <v/>
      </c>
      <c r="K705" s="36" t="str">
        <f t="shared" si="919"/>
        <v/>
      </c>
      <c r="L705" s="36" t="str">
        <f t="shared" si="919"/>
        <v/>
      </c>
      <c r="M705" s="36" t="str">
        <f t="shared" si="919"/>
        <v/>
      </c>
      <c r="N705" s="36" t="str">
        <f t="shared" si="919"/>
        <v/>
      </c>
      <c r="O705" s="36" t="str">
        <f t="shared" si="919"/>
        <v/>
      </c>
      <c r="P705" s="36" t="str">
        <f t="shared" si="919"/>
        <v/>
      </c>
      <c r="Q705" s="36" t="str">
        <f t="shared" si="919"/>
        <v/>
      </c>
      <c r="R705" s="36" t="str">
        <f t="shared" si="919"/>
        <v/>
      </c>
      <c r="S705" s="36" t="str">
        <f t="shared" si="919"/>
        <v/>
      </c>
      <c r="T705" s="36" t="str">
        <f t="shared" si="919"/>
        <v/>
      </c>
      <c r="U705" s="36" t="str">
        <f t="shared" si="919"/>
        <v/>
      </c>
      <c r="V705" s="36" t="str">
        <f t="shared" si="919"/>
        <v/>
      </c>
      <c r="W705" s="36" t="str">
        <f t="shared" si="919"/>
        <v/>
      </c>
      <c r="X705" s="36" t="str">
        <f t="shared" si="919"/>
        <v/>
      </c>
      <c r="Y705" s="36" t="str">
        <f t="shared" si="919"/>
        <v/>
      </c>
      <c r="Z705" s="36" t="str">
        <f t="shared" si="919"/>
        <v/>
      </c>
      <c r="AA705" s="36" t="str">
        <f t="shared" si="919"/>
        <v/>
      </c>
      <c r="AB705" s="36" t="str">
        <f t="shared" si="919"/>
        <v/>
      </c>
      <c r="AC705" s="36" t="str">
        <f t="shared" ref="AC705:AD705" si="920">IFERROR(AC375/AC165,"")</f>
        <v/>
      </c>
      <c r="AD705" s="36" t="str">
        <f t="shared" si="920"/>
        <v/>
      </c>
      <c r="AE705" s="56" t="str">
        <f t="shared" ref="AE705:AF705" si="921">IFERROR(AE375/AE165,"")</f>
        <v/>
      </c>
      <c r="AF705" s="51" t="str">
        <f t="shared" si="921"/>
        <v/>
      </c>
    </row>
    <row r="706" spans="1:32" x14ac:dyDescent="0.25">
      <c r="A706" s="2" t="s">
        <v>103</v>
      </c>
      <c r="B706" s="24" t="str">
        <f>VLOOKUP(Prod_Area_data[[#This Row],[or_product]],Ref_products[],2,FALSE)</f>
        <v>Linseed</v>
      </c>
      <c r="C706" s="24" t="str">
        <f>VLOOKUP(Prod_Area_data[[#This Row],[MS]],Ref_MS[],2,FALSE)</f>
        <v>Cyprus</v>
      </c>
      <c r="D706" s="28" t="str">
        <f t="shared" si="888"/>
        <v>Linseed</v>
      </c>
      <c r="E706" s="28" t="str">
        <f t="shared" si="888"/>
        <v>CY</v>
      </c>
      <c r="F706" s="28" t="str">
        <f t="shared" si="888"/>
        <v>Cyprus</v>
      </c>
      <c r="G706" s="36">
        <f t="shared" ref="G706:G769" si="922">(SUM(AA706:AE706)-MAX(AA706:AE706)-MIN(AA706:AE706))/3</f>
        <v>0</v>
      </c>
      <c r="H706" s="36" t="str">
        <f t="shared" ref="H706:AB706" si="923">IFERROR(H376/H166,"")</f>
        <v/>
      </c>
      <c r="I706" s="36" t="str">
        <f t="shared" si="923"/>
        <v/>
      </c>
      <c r="J706" s="36" t="str">
        <f t="shared" si="923"/>
        <v/>
      </c>
      <c r="K706" s="36" t="str">
        <f t="shared" si="923"/>
        <v/>
      </c>
      <c r="L706" s="36" t="str">
        <f t="shared" si="923"/>
        <v/>
      </c>
      <c r="M706" s="36" t="str">
        <f t="shared" si="923"/>
        <v/>
      </c>
      <c r="N706" s="36" t="str">
        <f t="shared" si="923"/>
        <v/>
      </c>
      <c r="O706" s="36" t="str">
        <f t="shared" si="923"/>
        <v/>
      </c>
      <c r="P706" s="36" t="str">
        <f t="shared" si="923"/>
        <v/>
      </c>
      <c r="Q706" s="36" t="str">
        <f t="shared" si="923"/>
        <v/>
      </c>
      <c r="R706" s="36" t="str">
        <f t="shared" si="923"/>
        <v/>
      </c>
      <c r="S706" s="36" t="str">
        <f t="shared" si="923"/>
        <v/>
      </c>
      <c r="T706" s="36" t="str">
        <f t="shared" si="923"/>
        <v/>
      </c>
      <c r="U706" s="36" t="str">
        <f t="shared" si="923"/>
        <v/>
      </c>
      <c r="V706" s="36" t="str">
        <f t="shared" si="923"/>
        <v/>
      </c>
      <c r="W706" s="36" t="str">
        <f t="shared" si="923"/>
        <v/>
      </c>
      <c r="X706" s="36" t="str">
        <f t="shared" si="923"/>
        <v/>
      </c>
      <c r="Y706" s="36" t="str">
        <f t="shared" si="923"/>
        <v/>
      </c>
      <c r="Z706" s="36" t="str">
        <f t="shared" si="923"/>
        <v/>
      </c>
      <c r="AA706" s="36" t="str">
        <f t="shared" si="923"/>
        <v/>
      </c>
      <c r="AB706" s="36" t="str">
        <f t="shared" si="923"/>
        <v/>
      </c>
      <c r="AC706" s="36" t="str">
        <f t="shared" ref="AC706:AD706" si="924">IFERROR(AC376/AC166,"")</f>
        <v/>
      </c>
      <c r="AD706" s="36" t="str">
        <f t="shared" si="924"/>
        <v/>
      </c>
      <c r="AE706" s="56" t="str">
        <f t="shared" ref="AE706:AF706" si="925">IFERROR(AE376/AE166,"")</f>
        <v/>
      </c>
      <c r="AF706" s="51" t="str">
        <f t="shared" si="925"/>
        <v/>
      </c>
    </row>
    <row r="707" spans="1:32" x14ac:dyDescent="0.25">
      <c r="A707" s="2" t="s">
        <v>103</v>
      </c>
      <c r="B707" s="24" t="str">
        <f>VLOOKUP(Prod_Area_data[[#This Row],[or_product]],Ref_products[],2,FALSE)</f>
        <v>Linseed</v>
      </c>
      <c r="C707" s="24" t="str">
        <f>VLOOKUP(Prod_Area_data[[#This Row],[MS]],Ref_MS[],2,FALSE)</f>
        <v>Latvia</v>
      </c>
      <c r="D707" s="28" t="str">
        <f t="shared" si="888"/>
        <v>Linseed</v>
      </c>
      <c r="E707" s="28" t="str">
        <f t="shared" si="888"/>
        <v>LV</v>
      </c>
      <c r="F707" s="28" t="str">
        <f t="shared" si="888"/>
        <v>Latvia</v>
      </c>
      <c r="G707" s="36">
        <f t="shared" si="922"/>
        <v>1</v>
      </c>
      <c r="H707" s="36">
        <f t="shared" ref="H707:AB707" si="926">IFERROR(H377/H167,"")</f>
        <v>1.6666666666666667</v>
      </c>
      <c r="I707" s="36">
        <f t="shared" si="926"/>
        <v>0.74999999999999989</v>
      </c>
      <c r="J707" s="36">
        <f t="shared" si="926"/>
        <v>0.9375</v>
      </c>
      <c r="K707" s="36">
        <f t="shared" si="926"/>
        <v>0.33333333333333331</v>
      </c>
      <c r="L707" s="36">
        <f t="shared" si="926"/>
        <v>0.14285714285714285</v>
      </c>
      <c r="M707" s="36">
        <f t="shared" si="926"/>
        <v>0.37499999999999994</v>
      </c>
      <c r="N707" s="36">
        <f t="shared" si="926"/>
        <v>0.5</v>
      </c>
      <c r="O707" s="36">
        <f t="shared" si="926"/>
        <v>0.2</v>
      </c>
      <c r="P707" s="36">
        <f t="shared" si="926"/>
        <v>1</v>
      </c>
      <c r="Q707" s="36">
        <f t="shared" si="926"/>
        <v>0.5</v>
      </c>
      <c r="R707" s="36">
        <f t="shared" si="926"/>
        <v>1</v>
      </c>
      <c r="S707" s="36">
        <f t="shared" si="926"/>
        <v>1.1538461538461537</v>
      </c>
      <c r="T707" s="36">
        <f t="shared" si="926"/>
        <v>0.66666666666666674</v>
      </c>
      <c r="U707" s="36">
        <f t="shared" si="926"/>
        <v>2</v>
      </c>
      <c r="V707" s="36">
        <f t="shared" si="926"/>
        <v>1.4999999999999998</v>
      </c>
      <c r="W707" s="36">
        <f t="shared" si="926"/>
        <v>1</v>
      </c>
      <c r="X707" s="36">
        <f t="shared" si="926"/>
        <v>2</v>
      </c>
      <c r="Y707" s="36">
        <f t="shared" si="926"/>
        <v>1</v>
      </c>
      <c r="Z707" s="36">
        <f t="shared" si="926"/>
        <v>1</v>
      </c>
      <c r="AA707" s="36">
        <f t="shared" si="926"/>
        <v>1</v>
      </c>
      <c r="AB707" s="36">
        <f t="shared" si="926"/>
        <v>1</v>
      </c>
      <c r="AC707" s="36">
        <f t="shared" ref="AC707:AD707" si="927">IFERROR(AC377/AC167,"")</f>
        <v>1</v>
      </c>
      <c r="AD707" s="36">
        <f t="shared" si="927"/>
        <v>1</v>
      </c>
      <c r="AE707" s="56">
        <f t="shared" ref="AE707:AF707" si="928">IFERROR(AE377/AE167,"")</f>
        <v>0.6393939393939263</v>
      </c>
      <c r="AF707" s="51">
        <f t="shared" si="928"/>
        <v>0</v>
      </c>
    </row>
    <row r="708" spans="1:32" x14ac:dyDescent="0.25">
      <c r="A708" s="2" t="s">
        <v>103</v>
      </c>
      <c r="B708" s="24" t="str">
        <f>VLOOKUP(Prod_Area_data[[#This Row],[or_product]],Ref_products[],2,FALSE)</f>
        <v>Linseed</v>
      </c>
      <c r="C708" s="24" t="str">
        <f>VLOOKUP(Prod_Area_data[[#This Row],[MS]],Ref_MS[],2,FALSE)</f>
        <v>Lithuania</v>
      </c>
      <c r="D708" s="28" t="str">
        <f t="shared" si="888"/>
        <v>Linseed</v>
      </c>
      <c r="E708" s="28" t="str">
        <f t="shared" si="888"/>
        <v>LT</v>
      </c>
      <c r="F708" s="28" t="str">
        <f t="shared" si="888"/>
        <v>Lithuania</v>
      </c>
      <c r="G708" s="36">
        <f t="shared" si="922"/>
        <v>0.78594212804739116</v>
      </c>
      <c r="H708" s="36" t="str">
        <f t="shared" ref="H708:AB708" si="929">IFERROR(H378/H168,"")</f>
        <v/>
      </c>
      <c r="I708" s="36" t="str">
        <f t="shared" si="929"/>
        <v/>
      </c>
      <c r="J708" s="36">
        <f t="shared" si="929"/>
        <v>13.5</v>
      </c>
      <c r="K708" s="36">
        <f t="shared" si="929"/>
        <v>5.4</v>
      </c>
      <c r="L708" s="36">
        <f t="shared" si="929"/>
        <v>9</v>
      </c>
      <c r="M708" s="36">
        <f t="shared" si="929"/>
        <v>3.3333333333333335</v>
      </c>
      <c r="N708" s="36">
        <f t="shared" si="929"/>
        <v>0.77777777777777768</v>
      </c>
      <c r="O708" s="36">
        <f t="shared" si="929"/>
        <v>1</v>
      </c>
      <c r="P708" s="36">
        <f t="shared" si="929"/>
        <v>2</v>
      </c>
      <c r="Q708" s="36">
        <f t="shared" si="929"/>
        <v>1</v>
      </c>
      <c r="R708" s="36">
        <f t="shared" si="929"/>
        <v>0.5</v>
      </c>
      <c r="S708" s="36">
        <f t="shared" si="929"/>
        <v>0.8</v>
      </c>
      <c r="T708" s="36">
        <f t="shared" si="929"/>
        <v>0.66666666666666674</v>
      </c>
      <c r="U708" s="36">
        <f t="shared" si="929"/>
        <v>1</v>
      </c>
      <c r="V708" s="36">
        <f t="shared" si="929"/>
        <v>1</v>
      </c>
      <c r="W708" s="36">
        <f t="shared" si="929"/>
        <v>0.86486486486486491</v>
      </c>
      <c r="X708" s="36">
        <f t="shared" si="929"/>
        <v>0.95238095238095244</v>
      </c>
      <c r="Y708" s="36">
        <f t="shared" si="929"/>
        <v>1.8499999999999999</v>
      </c>
      <c r="Z708" s="36">
        <f t="shared" si="929"/>
        <v>1.1886792452830188</v>
      </c>
      <c r="AA708" s="36">
        <f t="shared" si="929"/>
        <v>0.75</v>
      </c>
      <c r="AB708" s="36">
        <f t="shared" si="929"/>
        <v>0.80263157894736836</v>
      </c>
      <c r="AC708" s="36">
        <f t="shared" ref="AC708:AD708" si="930">IFERROR(AC378/AC168,"")</f>
        <v>0.85</v>
      </c>
      <c r="AD708" s="36">
        <f t="shared" si="930"/>
        <v>0.80519480519480513</v>
      </c>
      <c r="AE708" s="56">
        <f t="shared" ref="AE708:AF708" si="931">IFERROR(AE378/AE168,"")</f>
        <v>0.74999999999999989</v>
      </c>
      <c r="AF708" s="51">
        <f t="shared" si="931"/>
        <v>0.75602915506590307</v>
      </c>
    </row>
    <row r="709" spans="1:32" x14ac:dyDescent="0.25">
      <c r="A709" s="2" t="s">
        <v>103</v>
      </c>
      <c r="B709" s="24" t="str">
        <f>VLOOKUP(Prod_Area_data[[#This Row],[or_product]],Ref_products[],2,FALSE)</f>
        <v>Linseed</v>
      </c>
      <c r="C709" s="24" t="str">
        <f>VLOOKUP(Prod_Area_data[[#This Row],[MS]],Ref_MS[],2,FALSE)</f>
        <v>Luxembourg</v>
      </c>
      <c r="D709" s="28" t="str">
        <f t="shared" si="888"/>
        <v>Linseed</v>
      </c>
      <c r="E709" s="28" t="str">
        <f t="shared" si="888"/>
        <v>LU</v>
      </c>
      <c r="F709" s="28" t="str">
        <f t="shared" si="888"/>
        <v>Luxembourg</v>
      </c>
      <c r="G709" s="36">
        <f t="shared" si="922"/>
        <v>0</v>
      </c>
      <c r="H709" s="36" t="str">
        <f t="shared" ref="H709:AB709" si="932">IFERROR(H379/H169,"")</f>
        <v/>
      </c>
      <c r="I709" s="36" t="str">
        <f t="shared" si="932"/>
        <v/>
      </c>
      <c r="J709" s="36" t="str">
        <f t="shared" si="932"/>
        <v/>
      </c>
      <c r="K709" s="36" t="str">
        <f t="shared" si="932"/>
        <v/>
      </c>
      <c r="L709" s="36" t="str">
        <f t="shared" si="932"/>
        <v/>
      </c>
      <c r="M709" s="36" t="str">
        <f t="shared" si="932"/>
        <v/>
      </c>
      <c r="N709" s="36" t="str">
        <f t="shared" si="932"/>
        <v/>
      </c>
      <c r="O709" s="36" t="str">
        <f t="shared" si="932"/>
        <v/>
      </c>
      <c r="P709" s="36" t="str">
        <f t="shared" si="932"/>
        <v/>
      </c>
      <c r="Q709" s="36" t="str">
        <f t="shared" si="932"/>
        <v/>
      </c>
      <c r="R709" s="36" t="str">
        <f t="shared" si="932"/>
        <v/>
      </c>
      <c r="S709" s="36" t="str">
        <f t="shared" si="932"/>
        <v/>
      </c>
      <c r="T709" s="36" t="str">
        <f t="shared" si="932"/>
        <v/>
      </c>
      <c r="U709" s="36" t="str">
        <f t="shared" si="932"/>
        <v/>
      </c>
      <c r="V709" s="36" t="str">
        <f t="shared" si="932"/>
        <v/>
      </c>
      <c r="W709" s="36" t="str">
        <f t="shared" si="932"/>
        <v/>
      </c>
      <c r="X709" s="36" t="str">
        <f t="shared" si="932"/>
        <v/>
      </c>
      <c r="Y709" s="36" t="str">
        <f t="shared" si="932"/>
        <v/>
      </c>
      <c r="Z709" s="36" t="str">
        <f t="shared" si="932"/>
        <v/>
      </c>
      <c r="AA709" s="36" t="str">
        <f t="shared" si="932"/>
        <v/>
      </c>
      <c r="AB709" s="36" t="str">
        <f t="shared" si="932"/>
        <v/>
      </c>
      <c r="AC709" s="36" t="str">
        <f t="shared" ref="AC709:AD709" si="933">IFERROR(AC379/AC169,"")</f>
        <v/>
      </c>
      <c r="AD709" s="36" t="str">
        <f t="shared" si="933"/>
        <v/>
      </c>
      <c r="AE709" s="56" t="str">
        <f t="shared" ref="AE709:AF709" si="934">IFERROR(AE379/AE169,"")</f>
        <v/>
      </c>
      <c r="AF709" s="51" t="str">
        <f t="shared" si="934"/>
        <v/>
      </c>
    </row>
    <row r="710" spans="1:32" x14ac:dyDescent="0.25">
      <c r="A710" s="2" t="s">
        <v>103</v>
      </c>
      <c r="B710" s="24" t="str">
        <f>VLOOKUP(Prod_Area_data[[#This Row],[or_product]],Ref_products[],2,FALSE)</f>
        <v>Linseed</v>
      </c>
      <c r="C710" s="24" t="str">
        <f>VLOOKUP(Prod_Area_data[[#This Row],[MS]],Ref_MS[],2,FALSE)</f>
        <v>Hungary</v>
      </c>
      <c r="D710" s="28" t="str">
        <f t="shared" si="888"/>
        <v>Linseed</v>
      </c>
      <c r="E710" s="28" t="str">
        <f t="shared" si="888"/>
        <v>HU</v>
      </c>
      <c r="F710" s="28" t="str">
        <f t="shared" si="888"/>
        <v>Hungary</v>
      </c>
      <c r="G710" s="36">
        <f t="shared" si="922"/>
        <v>1.280351854694211</v>
      </c>
      <c r="H710" s="36">
        <f t="shared" ref="H710:AB710" si="935">IFERROR(H380/H170,"")</f>
        <v>0</v>
      </c>
      <c r="I710" s="36">
        <f t="shared" si="935"/>
        <v>0</v>
      </c>
      <c r="J710" s="36">
        <f t="shared" si="935"/>
        <v>1.25</v>
      </c>
      <c r="K710" s="36">
        <f t="shared" si="935"/>
        <v>0.87499999999999989</v>
      </c>
      <c r="L710" s="36">
        <f t="shared" si="935"/>
        <v>1.5</v>
      </c>
      <c r="M710" s="36">
        <f t="shared" si="935"/>
        <v>1.4</v>
      </c>
      <c r="N710" s="36">
        <f t="shared" si="935"/>
        <v>1</v>
      </c>
      <c r="O710" s="36">
        <f t="shared" si="935"/>
        <v>1.2941176470588236</v>
      </c>
      <c r="P710" s="36">
        <f t="shared" si="935"/>
        <v>0.85714285714285721</v>
      </c>
      <c r="Q710" s="36">
        <f t="shared" si="935"/>
        <v>1</v>
      </c>
      <c r="R710" s="36">
        <f t="shared" si="935"/>
        <v>0.97142857142857153</v>
      </c>
      <c r="S710" s="36">
        <f t="shared" si="935"/>
        <v>1.0377358490566038</v>
      </c>
      <c r="T710" s="36">
        <f t="shared" si="935"/>
        <v>1.2727272727272727</v>
      </c>
      <c r="U710" s="36">
        <f t="shared" si="935"/>
        <v>1</v>
      </c>
      <c r="V710" s="36">
        <f t="shared" si="935"/>
        <v>0.84375</v>
      </c>
      <c r="W710" s="36">
        <f t="shared" si="935"/>
        <v>1.1499999999999999</v>
      </c>
      <c r="X710" s="36">
        <f t="shared" si="935"/>
        <v>1.4512195121951219</v>
      </c>
      <c r="Y710" s="36">
        <f t="shared" si="935"/>
        <v>1.3596491228070178</v>
      </c>
      <c r="Z710" s="36">
        <f t="shared" si="935"/>
        <v>1.2389380530973451</v>
      </c>
      <c r="AA710" s="36">
        <f t="shared" si="935"/>
        <v>1.3831775700934579</v>
      </c>
      <c r="AB710" s="36">
        <f t="shared" si="935"/>
        <v>1.3604651162790697</v>
      </c>
      <c r="AC710" s="36">
        <f t="shared" ref="AC710:AD710" si="936">IFERROR(AC380/AC170,"")</f>
        <v>1.2295081967213115</v>
      </c>
      <c r="AD710" s="36">
        <f t="shared" si="936"/>
        <v>1.0504201680672269</v>
      </c>
      <c r="AE710" s="56">
        <f t="shared" ref="AE710:AF710" si="937">IFERROR(AE380/AE170,"")</f>
        <v>1.251082251082251</v>
      </c>
      <c r="AF710" s="51">
        <f t="shared" si="937"/>
        <v>1.2987230775760814</v>
      </c>
    </row>
    <row r="711" spans="1:32" x14ac:dyDescent="0.25">
      <c r="A711" s="2" t="s">
        <v>103</v>
      </c>
      <c r="B711" s="24" t="str">
        <f>VLOOKUP(Prod_Area_data[[#This Row],[or_product]],Ref_products[],2,FALSE)</f>
        <v>Linseed</v>
      </c>
      <c r="C711" s="24" t="str">
        <f>VLOOKUP(Prod_Area_data[[#This Row],[MS]],Ref_MS[],2,FALSE)</f>
        <v>Malta</v>
      </c>
      <c r="D711" s="28" t="str">
        <f t="shared" si="888"/>
        <v>Linseed</v>
      </c>
      <c r="E711" s="28" t="str">
        <f t="shared" si="888"/>
        <v>MT</v>
      </c>
      <c r="F711" s="28" t="str">
        <f t="shared" si="888"/>
        <v>Malta</v>
      </c>
      <c r="G711" s="36">
        <f t="shared" si="922"/>
        <v>0</v>
      </c>
      <c r="H711" s="36" t="str">
        <f t="shared" ref="H711:AB711" si="938">IFERROR(H381/H171,"")</f>
        <v/>
      </c>
      <c r="I711" s="36" t="str">
        <f t="shared" si="938"/>
        <v/>
      </c>
      <c r="J711" s="36" t="str">
        <f t="shared" si="938"/>
        <v/>
      </c>
      <c r="K711" s="36" t="str">
        <f t="shared" si="938"/>
        <v/>
      </c>
      <c r="L711" s="36" t="str">
        <f t="shared" si="938"/>
        <v/>
      </c>
      <c r="M711" s="36" t="str">
        <f t="shared" si="938"/>
        <v/>
      </c>
      <c r="N711" s="36" t="str">
        <f t="shared" si="938"/>
        <v/>
      </c>
      <c r="O711" s="36" t="str">
        <f t="shared" si="938"/>
        <v/>
      </c>
      <c r="P711" s="36" t="str">
        <f t="shared" si="938"/>
        <v/>
      </c>
      <c r="Q711" s="36" t="str">
        <f t="shared" si="938"/>
        <v/>
      </c>
      <c r="R711" s="36" t="str">
        <f t="shared" si="938"/>
        <v/>
      </c>
      <c r="S711" s="36" t="str">
        <f t="shared" si="938"/>
        <v/>
      </c>
      <c r="T711" s="36" t="str">
        <f t="shared" si="938"/>
        <v/>
      </c>
      <c r="U711" s="36" t="str">
        <f t="shared" si="938"/>
        <v/>
      </c>
      <c r="V711" s="36" t="str">
        <f t="shared" si="938"/>
        <v/>
      </c>
      <c r="W711" s="36" t="str">
        <f t="shared" si="938"/>
        <v/>
      </c>
      <c r="X711" s="36" t="str">
        <f t="shared" si="938"/>
        <v/>
      </c>
      <c r="Y711" s="36" t="str">
        <f t="shared" si="938"/>
        <v/>
      </c>
      <c r="Z711" s="36" t="str">
        <f t="shared" si="938"/>
        <v/>
      </c>
      <c r="AA711" s="36" t="str">
        <f t="shared" si="938"/>
        <v/>
      </c>
      <c r="AB711" s="36" t="str">
        <f t="shared" si="938"/>
        <v/>
      </c>
      <c r="AC711" s="36" t="str">
        <f t="shared" ref="AC711:AD711" si="939">IFERROR(AC381/AC171,"")</f>
        <v/>
      </c>
      <c r="AD711" s="36" t="str">
        <f t="shared" si="939"/>
        <v/>
      </c>
      <c r="AE711" s="56" t="str">
        <f t="shared" ref="AE711:AF711" si="940">IFERROR(AE381/AE171,"")</f>
        <v/>
      </c>
      <c r="AF711" s="51" t="str">
        <f t="shared" si="940"/>
        <v/>
      </c>
    </row>
    <row r="712" spans="1:32" x14ac:dyDescent="0.25">
      <c r="A712" s="2" t="s">
        <v>103</v>
      </c>
      <c r="B712" s="24" t="str">
        <f>VLOOKUP(Prod_Area_data[[#This Row],[or_product]],Ref_products[],2,FALSE)</f>
        <v>Linseed</v>
      </c>
      <c r="C712" s="24" t="str">
        <f>VLOOKUP(Prod_Area_data[[#This Row],[MS]],Ref_MS[],2,FALSE)</f>
        <v>Netherlands</v>
      </c>
      <c r="D712" s="28" t="str">
        <f t="shared" si="888"/>
        <v>Linseed</v>
      </c>
      <c r="E712" s="28" t="str">
        <f t="shared" si="888"/>
        <v>NL</v>
      </c>
      <c r="F712" s="28" t="str">
        <f t="shared" si="888"/>
        <v>Netherlands</v>
      </c>
      <c r="G712" s="36">
        <f t="shared" si="922"/>
        <v>0</v>
      </c>
      <c r="H712" s="36">
        <f t="shared" ref="H712:AB712" si="941">IFERROR(H382/H172,"")</f>
        <v>1</v>
      </c>
      <c r="I712" s="36">
        <f t="shared" si="941"/>
        <v>1.05</v>
      </c>
      <c r="J712" s="36">
        <f t="shared" si="941"/>
        <v>1.0249999999999999</v>
      </c>
      <c r="K712" s="36">
        <f t="shared" si="941"/>
        <v>1.4324324324324322</v>
      </c>
      <c r="L712" s="36">
        <f t="shared" si="941"/>
        <v>1.06</v>
      </c>
      <c r="M712" s="36">
        <f t="shared" si="941"/>
        <v>0.76595744680851063</v>
      </c>
      <c r="N712" s="36">
        <f t="shared" si="941"/>
        <v>0.86363636363636354</v>
      </c>
      <c r="O712" s="36">
        <f t="shared" si="941"/>
        <v>0.68571428571428572</v>
      </c>
      <c r="P712" s="36">
        <f t="shared" si="941"/>
        <v>0.84615384615384615</v>
      </c>
      <c r="Q712" s="36" t="str">
        <f t="shared" si="941"/>
        <v/>
      </c>
      <c r="R712" s="36" t="str">
        <f t="shared" si="941"/>
        <v/>
      </c>
      <c r="S712" s="36" t="str">
        <f t="shared" si="941"/>
        <v/>
      </c>
      <c r="T712" s="36" t="str">
        <f t="shared" si="941"/>
        <v/>
      </c>
      <c r="U712" s="36" t="str">
        <f t="shared" si="941"/>
        <v/>
      </c>
      <c r="V712" s="36" t="str">
        <f t="shared" si="941"/>
        <v/>
      </c>
      <c r="W712" s="36" t="str">
        <f t="shared" si="941"/>
        <v/>
      </c>
      <c r="X712" s="36" t="str">
        <f t="shared" si="941"/>
        <v/>
      </c>
      <c r="Y712" s="36" t="str">
        <f t="shared" si="941"/>
        <v/>
      </c>
      <c r="Z712" s="36" t="str">
        <f t="shared" si="941"/>
        <v/>
      </c>
      <c r="AA712" s="36" t="str">
        <f t="shared" si="941"/>
        <v/>
      </c>
      <c r="AB712" s="36" t="str">
        <f t="shared" si="941"/>
        <v/>
      </c>
      <c r="AC712" s="36">
        <f t="shared" ref="AC712:AD712" si="942">IFERROR(AC382/AC172,"")</f>
        <v>0</v>
      </c>
      <c r="AD712" s="36" t="str">
        <f t="shared" si="942"/>
        <v/>
      </c>
      <c r="AE712" s="56" t="str">
        <f t="shared" ref="AE712:AF712" si="943">IFERROR(AE382/AE172,"")</f>
        <v/>
      </c>
      <c r="AF712" s="51" t="str">
        <f t="shared" si="943"/>
        <v/>
      </c>
    </row>
    <row r="713" spans="1:32" x14ac:dyDescent="0.25">
      <c r="A713" s="2" t="s">
        <v>103</v>
      </c>
      <c r="B713" s="24" t="str">
        <f>VLOOKUP(Prod_Area_data[[#This Row],[or_product]],Ref_products[],2,FALSE)</f>
        <v>Linseed</v>
      </c>
      <c r="C713" s="24" t="str">
        <f>VLOOKUP(Prod_Area_data[[#This Row],[MS]],Ref_MS[],2,FALSE)</f>
        <v>Austria</v>
      </c>
      <c r="D713" s="28" t="str">
        <f t="shared" si="888"/>
        <v>Linseed</v>
      </c>
      <c r="E713" s="28" t="str">
        <f t="shared" si="888"/>
        <v>AT</v>
      </c>
      <c r="F713" s="28" t="str">
        <f t="shared" si="888"/>
        <v>Austria</v>
      </c>
      <c r="G713" s="36">
        <f t="shared" si="922"/>
        <v>1.2365129110526674</v>
      </c>
      <c r="H713" s="36" t="str">
        <f t="shared" ref="H713:AB713" si="944">IFERROR(H383/H173,"")</f>
        <v/>
      </c>
      <c r="I713" s="36">
        <f t="shared" si="944"/>
        <v>1.2115384615384615</v>
      </c>
      <c r="J713" s="36">
        <f t="shared" si="944"/>
        <v>1.2142857142857142</v>
      </c>
      <c r="K713" s="36">
        <f t="shared" si="944"/>
        <v>1.1914893617021276</v>
      </c>
      <c r="L713" s="36">
        <f t="shared" si="944"/>
        <v>1.2040816326530612</v>
      </c>
      <c r="M713" s="36">
        <f t="shared" si="944"/>
        <v>1.1851851851851851</v>
      </c>
      <c r="N713" s="36">
        <f t="shared" si="944"/>
        <v>1.2083333333333333</v>
      </c>
      <c r="O713" s="36">
        <f t="shared" si="944"/>
        <v>1.2</v>
      </c>
      <c r="P713" s="36">
        <f t="shared" si="944"/>
        <v>1.142857142857143</v>
      </c>
      <c r="Q713" s="36">
        <f t="shared" si="944"/>
        <v>1.2</v>
      </c>
      <c r="R713" s="36">
        <f t="shared" si="944"/>
        <v>1.2686567164179103</v>
      </c>
      <c r="S713" s="36">
        <f t="shared" si="944"/>
        <v>1.3582089552238805</v>
      </c>
      <c r="T713" s="36">
        <f t="shared" si="944"/>
        <v>1.2608695652173914</v>
      </c>
      <c r="U713" s="36">
        <f t="shared" si="944"/>
        <v>1.05</v>
      </c>
      <c r="V713" s="36">
        <f t="shared" si="944"/>
        <v>1.2682926829268293</v>
      </c>
      <c r="W713" s="36">
        <f t="shared" si="944"/>
        <v>1.1428571428571428</v>
      </c>
      <c r="X713" s="36">
        <f t="shared" si="944"/>
        <v>1.3410852713178294</v>
      </c>
      <c r="Y713" s="36">
        <f t="shared" si="944"/>
        <v>1.0914634146341464</v>
      </c>
      <c r="Z713" s="36">
        <f t="shared" si="944"/>
        <v>1.0797101449275364</v>
      </c>
      <c r="AA713" s="36">
        <f t="shared" si="944"/>
        <v>1.204225352112676</v>
      </c>
      <c r="AB713" s="36">
        <f t="shared" si="944"/>
        <v>1.3559322033898307</v>
      </c>
      <c r="AC713" s="36">
        <f t="shared" ref="AC713:AD713" si="945">IFERROR(AC383/AC173,"")</f>
        <v>1.3103448275862069</v>
      </c>
      <c r="AD713" s="36">
        <f t="shared" si="945"/>
        <v>1.1949685534591195</v>
      </c>
      <c r="AE713" s="56">
        <f t="shared" ref="AE713:AF713" si="946">IFERROR(AE383/AE173,"")</f>
        <v>1.1231884057971016</v>
      </c>
      <c r="AF713" s="51">
        <f t="shared" si="946"/>
        <v>1.2053088243955208</v>
      </c>
    </row>
    <row r="714" spans="1:32" x14ac:dyDescent="0.25">
      <c r="A714" s="2" t="s">
        <v>103</v>
      </c>
      <c r="B714" s="24" t="str">
        <f>VLOOKUP(Prod_Area_data[[#This Row],[or_product]],Ref_products[],2,FALSE)</f>
        <v>Linseed</v>
      </c>
      <c r="C714" s="24" t="str">
        <f>VLOOKUP(Prod_Area_data[[#This Row],[MS]],Ref_MS[],2,FALSE)</f>
        <v>Poland</v>
      </c>
      <c r="D714" s="28" t="str">
        <f t="shared" si="888"/>
        <v>Linseed</v>
      </c>
      <c r="E714" s="28" t="str">
        <f t="shared" si="888"/>
        <v>PL</v>
      </c>
      <c r="F714" s="28" t="str">
        <f t="shared" si="888"/>
        <v>Poland</v>
      </c>
      <c r="G714" s="36">
        <f t="shared" si="922"/>
        <v>1.4614509719300142</v>
      </c>
      <c r="H714" s="36">
        <f t="shared" ref="H714:AB714" si="947">IFERROR(H384/H174,"")</f>
        <v>1</v>
      </c>
      <c r="I714" s="36">
        <f t="shared" si="947"/>
        <v>0.7</v>
      </c>
      <c r="J714" s="36">
        <f t="shared" si="947"/>
        <v>1</v>
      </c>
      <c r="K714" s="36">
        <f t="shared" si="947"/>
        <v>1</v>
      </c>
      <c r="L714" s="36">
        <f t="shared" si="947"/>
        <v>1.125</v>
      </c>
      <c r="M714" s="36">
        <f t="shared" si="947"/>
        <v>1.7</v>
      </c>
      <c r="N714" s="36">
        <f t="shared" si="947"/>
        <v>0.92857142857142871</v>
      </c>
      <c r="O714" s="36">
        <f t="shared" si="947"/>
        <v>1.1111111111111112</v>
      </c>
      <c r="P714" s="36">
        <f t="shared" si="947"/>
        <v>1.2307692307692308</v>
      </c>
      <c r="Q714" s="36">
        <f t="shared" si="947"/>
        <v>1.3125</v>
      </c>
      <c r="R714" s="36">
        <f t="shared" si="947"/>
        <v>1</v>
      </c>
      <c r="S714" s="36">
        <f t="shared" si="947"/>
        <v>1.1818181818181817</v>
      </c>
      <c r="T714" s="36">
        <f t="shared" si="947"/>
        <v>1.3333333333333335</v>
      </c>
      <c r="U714" s="36">
        <f t="shared" si="947"/>
        <v>1.3333333333333333</v>
      </c>
      <c r="V714" s="36">
        <f t="shared" si="947"/>
        <v>1.7238493723849373</v>
      </c>
      <c r="W714" s="36">
        <f t="shared" si="947"/>
        <v>1.3555555555555554</v>
      </c>
      <c r="X714" s="36">
        <f t="shared" si="947"/>
        <v>1.1369863013698631</v>
      </c>
      <c r="Y714" s="36">
        <f t="shared" si="947"/>
        <v>1.5476190476190477</v>
      </c>
      <c r="Z714" s="36">
        <f t="shared" si="947"/>
        <v>1.4116465863453815</v>
      </c>
      <c r="AA714" s="36">
        <f t="shared" si="947"/>
        <v>1.3596730245231607</v>
      </c>
      <c r="AB714" s="36">
        <f t="shared" si="947"/>
        <v>1.4271457085828345</v>
      </c>
      <c r="AC714" s="36">
        <f t="shared" ref="AC714:AD714" si="948">IFERROR(AC384/AC174,"")</f>
        <v>1.5688073394495412</v>
      </c>
      <c r="AD714" s="36">
        <f t="shared" si="948"/>
        <v>1.4797297297297296</v>
      </c>
      <c r="AE714" s="56">
        <f t="shared" ref="AE714:AF714" si="949">IFERROR(AE384/AE174,"")</f>
        <v>1.4774774774774773</v>
      </c>
      <c r="AF714" s="51">
        <f t="shared" si="949"/>
        <v>1.462101806854406</v>
      </c>
    </row>
    <row r="715" spans="1:32" x14ac:dyDescent="0.25">
      <c r="A715" s="2" t="s">
        <v>103</v>
      </c>
      <c r="B715" s="24" t="str">
        <f>VLOOKUP(Prod_Area_data[[#This Row],[or_product]],Ref_products[],2,FALSE)</f>
        <v>Linseed</v>
      </c>
      <c r="C715" s="24" t="str">
        <f>VLOOKUP(Prod_Area_data[[#This Row],[MS]],Ref_MS[],2,FALSE)</f>
        <v>Portugal</v>
      </c>
      <c r="D715" s="28" t="str">
        <f t="shared" si="888"/>
        <v>Linseed</v>
      </c>
      <c r="E715" s="28" t="str">
        <f t="shared" si="888"/>
        <v>PT</v>
      </c>
      <c r="F715" s="28" t="str">
        <f t="shared" si="888"/>
        <v>Portugal</v>
      </c>
      <c r="G715" s="36">
        <f t="shared" si="922"/>
        <v>0</v>
      </c>
      <c r="H715" s="36" t="str">
        <f t="shared" ref="H715:AB715" si="950">IFERROR(H385/H175,"")</f>
        <v/>
      </c>
      <c r="I715" s="36" t="str">
        <f t="shared" si="950"/>
        <v/>
      </c>
      <c r="J715" s="36" t="str">
        <f t="shared" si="950"/>
        <v/>
      </c>
      <c r="K715" s="36" t="str">
        <f t="shared" si="950"/>
        <v/>
      </c>
      <c r="L715" s="36" t="str">
        <f t="shared" si="950"/>
        <v/>
      </c>
      <c r="M715" s="36" t="str">
        <f t="shared" si="950"/>
        <v/>
      </c>
      <c r="N715" s="36" t="str">
        <f t="shared" si="950"/>
        <v/>
      </c>
      <c r="O715" s="36" t="str">
        <f t="shared" si="950"/>
        <v/>
      </c>
      <c r="P715" s="36" t="str">
        <f t="shared" si="950"/>
        <v/>
      </c>
      <c r="Q715" s="36" t="str">
        <f t="shared" si="950"/>
        <v/>
      </c>
      <c r="R715" s="36" t="str">
        <f t="shared" si="950"/>
        <v/>
      </c>
      <c r="S715" s="36" t="str">
        <f t="shared" si="950"/>
        <v/>
      </c>
      <c r="T715" s="36" t="str">
        <f t="shared" si="950"/>
        <v/>
      </c>
      <c r="U715" s="36" t="str">
        <f t="shared" si="950"/>
        <v/>
      </c>
      <c r="V715" s="36" t="str">
        <f t="shared" si="950"/>
        <v/>
      </c>
      <c r="W715" s="36" t="str">
        <f t="shared" si="950"/>
        <v/>
      </c>
      <c r="X715" s="36" t="str">
        <f t="shared" si="950"/>
        <v/>
      </c>
      <c r="Y715" s="36" t="str">
        <f t="shared" si="950"/>
        <v/>
      </c>
      <c r="Z715" s="36" t="str">
        <f t="shared" si="950"/>
        <v/>
      </c>
      <c r="AA715" s="36" t="str">
        <f t="shared" si="950"/>
        <v/>
      </c>
      <c r="AB715" s="36" t="str">
        <f t="shared" si="950"/>
        <v/>
      </c>
      <c r="AC715" s="36" t="str">
        <f t="shared" ref="AC715:AD715" si="951">IFERROR(AC385/AC175,"")</f>
        <v/>
      </c>
      <c r="AD715" s="36" t="str">
        <f t="shared" si="951"/>
        <v/>
      </c>
      <c r="AE715" s="56" t="str">
        <f t="shared" ref="AE715:AF715" si="952">IFERROR(AE385/AE175,"")</f>
        <v/>
      </c>
      <c r="AF715" s="51" t="str">
        <f t="shared" si="952"/>
        <v/>
      </c>
    </row>
    <row r="716" spans="1:32" x14ac:dyDescent="0.25">
      <c r="A716" s="2" t="s">
        <v>103</v>
      </c>
      <c r="B716" s="24" t="str">
        <f>VLOOKUP(Prod_Area_data[[#This Row],[or_product]],Ref_products[],2,FALSE)</f>
        <v>Linseed</v>
      </c>
      <c r="C716" s="24" t="str">
        <f>VLOOKUP(Prod_Area_data[[#This Row],[MS]],Ref_MS[],2,FALSE)</f>
        <v>Romania</v>
      </c>
      <c r="D716" s="28" t="str">
        <f t="shared" si="888"/>
        <v>Linseed</v>
      </c>
      <c r="E716" s="28" t="str">
        <f t="shared" si="888"/>
        <v>RO</v>
      </c>
      <c r="F716" s="28" t="str">
        <f t="shared" si="888"/>
        <v>Romania</v>
      </c>
      <c r="G716" s="36">
        <f t="shared" si="922"/>
        <v>1.3796395484188793</v>
      </c>
      <c r="H716" s="36">
        <f t="shared" ref="H716:AB716" si="953">IFERROR(H386/H176,"")</f>
        <v>0.73333333333333328</v>
      </c>
      <c r="I716" s="36">
        <f t="shared" si="953"/>
        <v>1.6311475409836065</v>
      </c>
      <c r="J716" s="36">
        <f t="shared" si="953"/>
        <v>0.7857142857142857</v>
      </c>
      <c r="K716" s="36">
        <f t="shared" si="953"/>
        <v>0.90909090909090917</v>
      </c>
      <c r="L716" s="36">
        <f t="shared" si="953"/>
        <v>1.7517730496453903</v>
      </c>
      <c r="M716" s="36">
        <f t="shared" si="953"/>
        <v>0.75</v>
      </c>
      <c r="N716" s="36">
        <f t="shared" si="953"/>
        <v>1.1034482758620692</v>
      </c>
      <c r="O716" s="36">
        <f t="shared" si="953"/>
        <v>0.79591836734693877</v>
      </c>
      <c r="P716" s="36">
        <f t="shared" si="953"/>
        <v>0.70967741935483875</v>
      </c>
      <c r="Q716" s="36">
        <f t="shared" si="953"/>
        <v>1.3095238095238098</v>
      </c>
      <c r="R716" s="36">
        <f t="shared" si="953"/>
        <v>1.1234567901234567</v>
      </c>
      <c r="S716" s="36">
        <f t="shared" si="953"/>
        <v>1.8137931034482759</v>
      </c>
      <c r="T716" s="36">
        <f t="shared" si="953"/>
        <v>1.2033898305084745</v>
      </c>
      <c r="U716" s="36">
        <f t="shared" si="953"/>
        <v>1.3322368421052631</v>
      </c>
      <c r="V716" s="36">
        <f t="shared" si="953"/>
        <v>1.5670731707317074</v>
      </c>
      <c r="W716" s="36">
        <f t="shared" si="953"/>
        <v>1.6697247706422018</v>
      </c>
      <c r="X716" s="36">
        <f t="shared" si="953"/>
        <v>1.6458333333333335</v>
      </c>
      <c r="Y716" s="36">
        <f t="shared" si="953"/>
        <v>1.6759259259259258</v>
      </c>
      <c r="Z716" s="36">
        <f t="shared" si="953"/>
        <v>1.5384615384615385</v>
      </c>
      <c r="AA716" s="36">
        <f t="shared" si="953"/>
        <v>2.0129870129870131</v>
      </c>
      <c r="AB716" s="36">
        <f t="shared" si="953"/>
        <v>1.1986754966887418</v>
      </c>
      <c r="AC716" s="36">
        <f t="shared" ref="AC716:AD716" si="954">IFERROR(AC386/AC176,"")</f>
        <v>1.5924170616113744</v>
      </c>
      <c r="AD716" s="36">
        <f t="shared" si="954"/>
        <v>1.3478260869565217</v>
      </c>
      <c r="AE716" s="56">
        <f t="shared" ref="AE716:AF716" si="955">IFERROR(AE386/AE176,"")</f>
        <v>0.97413793103448276</v>
      </c>
      <c r="AF716" s="51">
        <f t="shared" si="955"/>
        <v>1.2285057290082619</v>
      </c>
    </row>
    <row r="717" spans="1:32" x14ac:dyDescent="0.25">
      <c r="A717" s="2" t="s">
        <v>103</v>
      </c>
      <c r="B717" s="24" t="str">
        <f>VLOOKUP(Prod_Area_data[[#This Row],[or_product]],Ref_products[],2,FALSE)</f>
        <v>Linseed</v>
      </c>
      <c r="C717" s="24" t="str">
        <f>VLOOKUP(Prod_Area_data[[#This Row],[MS]],Ref_MS[],2,FALSE)</f>
        <v>Slovenia</v>
      </c>
      <c r="D717" s="28" t="str">
        <f t="shared" si="888"/>
        <v>Linseed</v>
      </c>
      <c r="E717" s="28" t="str">
        <f t="shared" si="888"/>
        <v>SI</v>
      </c>
      <c r="F717" s="28" t="str">
        <f t="shared" si="888"/>
        <v>Slovenia</v>
      </c>
      <c r="G717" s="36">
        <f t="shared" si="922"/>
        <v>0</v>
      </c>
      <c r="H717" s="36" t="str">
        <f t="shared" ref="H717:AB717" si="956">IFERROR(H387/H177,"")</f>
        <v/>
      </c>
      <c r="I717" s="36" t="str">
        <f t="shared" si="956"/>
        <v/>
      </c>
      <c r="J717" s="36" t="str">
        <f t="shared" si="956"/>
        <v/>
      </c>
      <c r="K717" s="36" t="str">
        <f t="shared" si="956"/>
        <v/>
      </c>
      <c r="L717" s="36" t="str">
        <f t="shared" si="956"/>
        <v/>
      </c>
      <c r="M717" s="36" t="str">
        <f t="shared" si="956"/>
        <v/>
      </c>
      <c r="N717" s="36" t="str">
        <f t="shared" si="956"/>
        <v/>
      </c>
      <c r="O717" s="36" t="str">
        <f t="shared" si="956"/>
        <v/>
      </c>
      <c r="P717" s="36" t="str">
        <f t="shared" si="956"/>
        <v/>
      </c>
      <c r="Q717" s="36" t="str">
        <f t="shared" si="956"/>
        <v/>
      </c>
      <c r="R717" s="36" t="str">
        <f t="shared" si="956"/>
        <v/>
      </c>
      <c r="S717" s="36" t="str">
        <f t="shared" si="956"/>
        <v/>
      </c>
      <c r="T717" s="36" t="str">
        <f t="shared" si="956"/>
        <v/>
      </c>
      <c r="U717" s="36" t="str">
        <f t="shared" si="956"/>
        <v/>
      </c>
      <c r="V717" s="36" t="str">
        <f t="shared" si="956"/>
        <v/>
      </c>
      <c r="W717" s="36" t="str">
        <f t="shared" si="956"/>
        <v/>
      </c>
      <c r="X717" s="36" t="str">
        <f t="shared" si="956"/>
        <v/>
      </c>
      <c r="Y717" s="36" t="str">
        <f t="shared" si="956"/>
        <v/>
      </c>
      <c r="Z717" s="36" t="str">
        <f t="shared" si="956"/>
        <v/>
      </c>
      <c r="AA717" s="36" t="str">
        <f t="shared" si="956"/>
        <v/>
      </c>
      <c r="AB717" s="36" t="str">
        <f t="shared" si="956"/>
        <v/>
      </c>
      <c r="AC717" s="36" t="str">
        <f t="shared" ref="AC717:AD717" si="957">IFERROR(AC387/AC177,"")</f>
        <v/>
      </c>
      <c r="AD717" s="36" t="str">
        <f t="shared" si="957"/>
        <v/>
      </c>
      <c r="AE717" s="56" t="str">
        <f t="shared" ref="AE717:AF717" si="958">IFERROR(AE387/AE177,"")</f>
        <v/>
      </c>
      <c r="AF717" s="51" t="str">
        <f t="shared" si="958"/>
        <v/>
      </c>
    </row>
    <row r="718" spans="1:32" x14ac:dyDescent="0.25">
      <c r="A718" s="2" t="s">
        <v>103</v>
      </c>
      <c r="B718" s="24" t="str">
        <f>VLOOKUP(Prod_Area_data[[#This Row],[or_product]],Ref_products[],2,FALSE)</f>
        <v>Linseed</v>
      </c>
      <c r="C718" s="24" t="str">
        <f>VLOOKUP(Prod_Area_data[[#This Row],[MS]],Ref_MS[],2,FALSE)</f>
        <v>Slovakia</v>
      </c>
      <c r="D718" s="28" t="str">
        <f t="shared" si="888"/>
        <v>Linseed</v>
      </c>
      <c r="E718" s="28" t="str">
        <f t="shared" si="888"/>
        <v>SK</v>
      </c>
      <c r="F718" s="28" t="str">
        <f t="shared" si="888"/>
        <v>Slovakia</v>
      </c>
      <c r="G718" s="36">
        <f t="shared" si="922"/>
        <v>0.93337221395161196</v>
      </c>
      <c r="H718" s="36">
        <f t="shared" ref="H718:AB718" si="959">IFERROR(H388/H178,"")</f>
        <v>0.46428571428571436</v>
      </c>
      <c r="I718" s="36">
        <f t="shared" si="959"/>
        <v>0.81818181818181812</v>
      </c>
      <c r="J718" s="36">
        <f t="shared" si="959"/>
        <v>1.6363636363636362</v>
      </c>
      <c r="K718" s="36">
        <f t="shared" si="959"/>
        <v>0.8125</v>
      </c>
      <c r="L718" s="36">
        <f t="shared" si="959"/>
        <v>1.2</v>
      </c>
      <c r="M718" s="36">
        <f t="shared" si="959"/>
        <v>1</v>
      </c>
      <c r="N718" s="36">
        <f t="shared" si="959"/>
        <v>1.069767441860465</v>
      </c>
      <c r="O718" s="36">
        <f t="shared" si="959"/>
        <v>0.72222222222222221</v>
      </c>
      <c r="P718" s="36">
        <f t="shared" si="959"/>
        <v>1.3333333333333333</v>
      </c>
      <c r="Q718" s="36">
        <f t="shared" si="959"/>
        <v>1.3571428571428572</v>
      </c>
      <c r="R718" s="36">
        <f t="shared" si="959"/>
        <v>0.79146919431279628</v>
      </c>
      <c r="S718" s="36">
        <f t="shared" si="959"/>
        <v>1.0952380952380951</v>
      </c>
      <c r="T718" s="36">
        <f t="shared" si="959"/>
        <v>0.82</v>
      </c>
      <c r="U718" s="36">
        <f t="shared" si="959"/>
        <v>1.1836734693877551</v>
      </c>
      <c r="V718" s="36">
        <f t="shared" si="959"/>
        <v>1.023076923076923</v>
      </c>
      <c r="W718" s="36">
        <f t="shared" si="959"/>
        <v>1.1870503597122302</v>
      </c>
      <c r="X718" s="36">
        <f t="shared" si="959"/>
        <v>1.2513368983957218</v>
      </c>
      <c r="Y718" s="36">
        <f t="shared" si="959"/>
        <v>0.9695121951219513</v>
      </c>
      <c r="Z718" s="36">
        <f t="shared" si="959"/>
        <v>1.1308411214953269</v>
      </c>
      <c r="AA718" s="36">
        <f t="shared" si="959"/>
        <v>0.97560975609756106</v>
      </c>
      <c r="AB718" s="36">
        <f t="shared" si="959"/>
        <v>1.1200000000000001</v>
      </c>
      <c r="AC718" s="36">
        <f t="shared" ref="AC718:AD718" si="960">IFERROR(AC388/AC178,"")</f>
        <v>0.94495412844036697</v>
      </c>
      <c r="AD718" s="36">
        <f t="shared" si="960"/>
        <v>0.83950617283950613</v>
      </c>
      <c r="AE718" s="56">
        <f t="shared" ref="AE718:AF718" si="961">IFERROR(AE388/AE178,"")</f>
        <v>0.87955275731690818</v>
      </c>
      <c r="AF718" s="51">
        <f t="shared" si="961"/>
        <v>0.86680374456666698</v>
      </c>
    </row>
    <row r="719" spans="1:32" x14ac:dyDescent="0.25">
      <c r="A719" s="2" t="s">
        <v>103</v>
      </c>
      <c r="B719" s="24" t="str">
        <f>VLOOKUP(Prod_Area_data[[#This Row],[or_product]],Ref_products[],2,FALSE)</f>
        <v>Linseed</v>
      </c>
      <c r="C719" s="24" t="str">
        <f>VLOOKUP(Prod_Area_data[[#This Row],[MS]],Ref_MS[],2,FALSE)</f>
        <v>Finland</v>
      </c>
      <c r="D719" s="28" t="str">
        <f t="shared" si="888"/>
        <v>Linseed</v>
      </c>
      <c r="E719" s="28" t="str">
        <f t="shared" si="888"/>
        <v>FI</v>
      </c>
      <c r="F719" s="28" t="str">
        <f t="shared" si="888"/>
        <v>Finland</v>
      </c>
      <c r="G719" s="36">
        <f t="shared" si="922"/>
        <v>0.8222222222222223</v>
      </c>
      <c r="H719" s="36">
        <f t="shared" ref="H719:AB719" si="962">IFERROR(H389/H179,"")</f>
        <v>1</v>
      </c>
      <c r="I719" s="36">
        <f t="shared" si="962"/>
        <v>0.6875</v>
      </c>
      <c r="J719" s="36">
        <f t="shared" si="962"/>
        <v>1.0714285714285714</v>
      </c>
      <c r="K719" s="36">
        <f t="shared" si="962"/>
        <v>1</v>
      </c>
      <c r="L719" s="36">
        <f t="shared" si="962"/>
        <v>1.5</v>
      </c>
      <c r="M719" s="36">
        <f t="shared" si="962"/>
        <v>1.6666666666666665</v>
      </c>
      <c r="N719" s="36">
        <f t="shared" si="962"/>
        <v>1.3157894736842106</v>
      </c>
      <c r="O719" s="36">
        <f t="shared" si="962"/>
        <v>1.3157894736842106</v>
      </c>
      <c r="P719" s="36">
        <f t="shared" si="962"/>
        <v>0</v>
      </c>
      <c r="Q719" s="36">
        <f t="shared" si="962"/>
        <v>1.3125</v>
      </c>
      <c r="R719" s="36">
        <f t="shared" si="962"/>
        <v>1.0384615384615385</v>
      </c>
      <c r="S719" s="36">
        <f t="shared" si="962"/>
        <v>0.94117647058823539</v>
      </c>
      <c r="T719" s="36">
        <f t="shared" si="962"/>
        <v>1</v>
      </c>
      <c r="U719" s="36">
        <f t="shared" si="962"/>
        <v>0.44444444444444448</v>
      </c>
      <c r="V719" s="36">
        <f t="shared" si="962"/>
        <v>0.73333333333333339</v>
      </c>
      <c r="W719" s="36">
        <f t="shared" si="962"/>
        <v>1.125</v>
      </c>
      <c r="X719" s="36">
        <f t="shared" si="962"/>
        <v>1.0666666666666667</v>
      </c>
      <c r="Y719" s="36">
        <f t="shared" si="962"/>
        <v>1.25</v>
      </c>
      <c r="Z719" s="36">
        <f t="shared" si="962"/>
        <v>0.625</v>
      </c>
      <c r="AA719" s="36">
        <f t="shared" si="962"/>
        <v>0.8</v>
      </c>
      <c r="AB719" s="36">
        <f t="shared" si="962"/>
        <v>0.66666666666666674</v>
      </c>
      <c r="AC719" s="36">
        <f t="shared" ref="AC719:AD719" si="963">IFERROR(AC389/AC179,"")</f>
        <v>0.60606060606060608</v>
      </c>
      <c r="AD719" s="36">
        <f t="shared" si="963"/>
        <v>1</v>
      </c>
      <c r="AE719" s="56">
        <f t="shared" ref="AE719:AF719" si="964">IFERROR(AE389/AE179,"")</f>
        <v>1.0135135135135136</v>
      </c>
      <c r="AF719" s="51">
        <f t="shared" si="964"/>
        <v>0.81424378924378971</v>
      </c>
    </row>
    <row r="720" spans="1:32" x14ac:dyDescent="0.25">
      <c r="A720" s="2" t="s">
        <v>103</v>
      </c>
      <c r="B720" s="24" t="str">
        <f>VLOOKUP(Prod_Area_data[[#This Row],[or_product]],Ref_products[],2,FALSE)</f>
        <v>Linseed</v>
      </c>
      <c r="C720" s="24" t="str">
        <f>VLOOKUP(Prod_Area_data[[#This Row],[MS]],Ref_MS[],2,FALSE)</f>
        <v>Sweden</v>
      </c>
      <c r="D720" s="28" t="str">
        <f t="shared" si="888"/>
        <v>Linseed</v>
      </c>
      <c r="E720" s="28" t="str">
        <f t="shared" si="888"/>
        <v>SE</v>
      </c>
      <c r="F720" s="28" t="str">
        <f t="shared" si="888"/>
        <v>Sweden</v>
      </c>
      <c r="G720" s="36">
        <f t="shared" si="922"/>
        <v>1.6786257882148294</v>
      </c>
      <c r="H720" s="36">
        <f t="shared" ref="H720:AB720" si="965">IFERROR(H390/H180,"")</f>
        <v>0.76699029126213591</v>
      </c>
      <c r="I720" s="36">
        <f t="shared" si="965"/>
        <v>0.76744186046511631</v>
      </c>
      <c r="J720" s="36">
        <f t="shared" si="965"/>
        <v>1.6774193548387097</v>
      </c>
      <c r="K720" s="36">
        <f t="shared" si="965"/>
        <v>1.8648648648648649</v>
      </c>
      <c r="L720" s="36">
        <f t="shared" si="965"/>
        <v>2.0350877192982453</v>
      </c>
      <c r="M720" s="36">
        <f t="shared" si="965"/>
        <v>1.5858585858585856</v>
      </c>
      <c r="N720" s="36">
        <f t="shared" si="965"/>
        <v>1.3678160919540232</v>
      </c>
      <c r="O720" s="36">
        <f t="shared" si="965"/>
        <v>1.558139534883721</v>
      </c>
      <c r="P720" s="36">
        <f t="shared" si="965"/>
        <v>1.5428571428571429</v>
      </c>
      <c r="Q720" s="36">
        <f t="shared" si="965"/>
        <v>1.9090909090909089</v>
      </c>
      <c r="R720" s="36">
        <f t="shared" si="965"/>
        <v>1.2447257383966246</v>
      </c>
      <c r="S720" s="36">
        <f t="shared" si="965"/>
        <v>1.5731874145006841</v>
      </c>
      <c r="T720" s="36">
        <f t="shared" si="965"/>
        <v>1.4090909090909089</v>
      </c>
      <c r="U720" s="36">
        <f t="shared" si="965"/>
        <v>1.9834710743801653</v>
      </c>
      <c r="V720" s="36">
        <f t="shared" si="965"/>
        <v>1.6768292682926831</v>
      </c>
      <c r="W720" s="36">
        <f t="shared" si="965"/>
        <v>1.9577464788732395</v>
      </c>
      <c r="X720" s="36">
        <f t="shared" si="965"/>
        <v>2</v>
      </c>
      <c r="Y720" s="36">
        <f t="shared" si="965"/>
        <v>1.7180616740088106</v>
      </c>
      <c r="Z720" s="36">
        <f t="shared" si="965"/>
        <v>1.1111111111111112</v>
      </c>
      <c r="AA720" s="36">
        <f t="shared" si="965"/>
        <v>1.9634703196347032</v>
      </c>
      <c r="AB720" s="36">
        <f t="shared" si="965"/>
        <v>1.6</v>
      </c>
      <c r="AC720" s="36">
        <f t="shared" ref="AC720:AD720" si="966">IFERROR(AC390/AC180,"")</f>
        <v>1.4824797843665769</v>
      </c>
      <c r="AD720" s="36">
        <f t="shared" si="966"/>
        <v>1.7025440313111544</v>
      </c>
      <c r="AE720" s="56">
        <f t="shared" ref="AE720:AF720" si="967">IFERROR(AE390/AE180,"")</f>
        <v>1.7333333333333334</v>
      </c>
      <c r="AF720" s="51">
        <f t="shared" si="967"/>
        <v>1.5823140187852047</v>
      </c>
    </row>
    <row r="721" spans="1:32" x14ac:dyDescent="0.25">
      <c r="A721" s="2" t="s">
        <v>103</v>
      </c>
      <c r="B721" s="24" t="str">
        <f>VLOOKUP(Prod_Area_data[[#This Row],[or_product]],Ref_products[],2,FALSE)</f>
        <v>Linseed</v>
      </c>
      <c r="C721" s="24" t="str">
        <f>VLOOKUP(Prod_Area_data[[#This Row],[MS]],Ref_MS[],2,FALSE)</f>
        <v>United Kingdom</v>
      </c>
      <c r="D721" s="28" t="str">
        <f t="shared" si="888"/>
        <v>Linseed</v>
      </c>
      <c r="E721" s="28" t="str">
        <f t="shared" si="888"/>
        <v>UK</v>
      </c>
      <c r="F721" s="28" t="str">
        <f t="shared" si="888"/>
        <v>United Kingdom</v>
      </c>
      <c r="G721" s="36">
        <f t="shared" si="922"/>
        <v>0</v>
      </c>
      <c r="H721" s="36">
        <f t="shared" ref="H721:AB721" si="968">IFERROR(H391/H181,"")</f>
        <v>0.62937062937062938</v>
      </c>
      <c r="I721" s="36">
        <f t="shared" si="968"/>
        <v>1.2337662337662338</v>
      </c>
      <c r="J721" s="36">
        <f t="shared" si="968"/>
        <v>1.3416666666666668</v>
      </c>
      <c r="K721" s="36">
        <f t="shared" si="968"/>
        <v>1.7445482866043613</v>
      </c>
      <c r="L721" s="36">
        <f t="shared" si="968"/>
        <v>1.7395833333333333</v>
      </c>
      <c r="M721" s="36">
        <f t="shared" si="968"/>
        <v>1.6703539823008848</v>
      </c>
      <c r="N721" s="36">
        <f t="shared" si="968"/>
        <v>1.3611111111111112</v>
      </c>
      <c r="O721" s="36">
        <f t="shared" si="968"/>
        <v>1.5454545454545454</v>
      </c>
      <c r="P721" s="36">
        <f t="shared" si="968"/>
        <v>2.21875</v>
      </c>
      <c r="Q721" s="36">
        <f t="shared" si="968"/>
        <v>1.9285714285714286</v>
      </c>
      <c r="R721" s="36">
        <f t="shared" si="968"/>
        <v>1.6363636363636365</v>
      </c>
      <c r="S721" s="36">
        <f t="shared" si="968"/>
        <v>1.9722222222222223</v>
      </c>
      <c r="T721" s="36">
        <f t="shared" si="968"/>
        <v>1.8732394366197183</v>
      </c>
      <c r="U721" s="36">
        <f t="shared" si="968"/>
        <v>1.7714285714285714</v>
      </c>
      <c r="V721" s="36">
        <f t="shared" si="968"/>
        <v>2.6</v>
      </c>
      <c r="W721" s="36">
        <f t="shared" si="968"/>
        <v>1.9333333333333333</v>
      </c>
      <c r="X721" s="36">
        <f t="shared" si="968"/>
        <v>1.7777777777777777</v>
      </c>
      <c r="Y721" s="36">
        <f t="shared" si="968"/>
        <v>1.7692307692307692</v>
      </c>
      <c r="Z721" s="36">
        <f t="shared" si="968"/>
        <v>1.72</v>
      </c>
      <c r="AA721" s="36">
        <f t="shared" si="968"/>
        <v>1.78</v>
      </c>
      <c r="AB721" s="36">
        <f t="shared" si="968"/>
        <v>0</v>
      </c>
      <c r="AC721" s="36" t="str">
        <f t="shared" ref="AC721:AD721" si="969">IFERROR(AC391/AC181,"")</f>
        <v/>
      </c>
      <c r="AD721" s="36" t="str">
        <f t="shared" si="969"/>
        <v/>
      </c>
      <c r="AE721" s="56" t="str">
        <f t="shared" ref="AE721:AF721" si="970">IFERROR(AE391/AE181,"")</f>
        <v/>
      </c>
      <c r="AF721" s="51" t="str">
        <f t="shared" si="970"/>
        <v/>
      </c>
    </row>
    <row r="722" spans="1:32" x14ac:dyDescent="0.25">
      <c r="A722" s="2" t="s">
        <v>103</v>
      </c>
      <c r="B722" s="24" t="str">
        <f>VLOOKUP(Prod_Area_data[[#This Row],[or_product]],Ref_products[],2,FALSE)</f>
        <v>Soybean</v>
      </c>
      <c r="C722" s="24" t="str">
        <f>VLOOKUP(Prod_Area_data[[#This Row],[MS]],Ref_MS[],2,FALSE)</f>
        <v>EU-27</v>
      </c>
      <c r="D722" s="28" t="str">
        <f>IF(D182=D392,D392,"Error")</f>
        <v>Soy</v>
      </c>
      <c r="E722" s="28" t="str">
        <f t="shared" ref="E722:F751" si="971">IF(E182=E392,E392,"Error")</f>
        <v>EU-27</v>
      </c>
      <c r="F722" s="28" t="str">
        <f t="shared" si="971"/>
        <v>European Union (27 MS)</v>
      </c>
      <c r="G722" s="36">
        <f t="shared" si="922"/>
        <v>2.8099784449854028</v>
      </c>
      <c r="H722" s="36">
        <f t="shared" ref="H722:AB722" si="972">IFERROR(H392/H182,"")</f>
        <v>2.4068347359389546</v>
      </c>
      <c r="I722" s="36">
        <f t="shared" si="972"/>
        <v>2.9656262749897997</v>
      </c>
      <c r="J722" s="36">
        <f t="shared" si="972"/>
        <v>2.913728320103516</v>
      </c>
      <c r="K722" s="36">
        <f t="shared" si="972"/>
        <v>2.0111594991834512</v>
      </c>
      <c r="L722" s="36">
        <f t="shared" si="972"/>
        <v>2.7832149983757946</v>
      </c>
      <c r="M722" s="36">
        <f t="shared" si="972"/>
        <v>2.7381196509657033</v>
      </c>
      <c r="N722" s="36">
        <f t="shared" si="972"/>
        <v>2.4675151061440563</v>
      </c>
      <c r="O722" s="36">
        <f t="shared" si="972"/>
        <v>2.0690617793421531</v>
      </c>
      <c r="P722" s="36">
        <f t="shared" si="972"/>
        <v>2.7749615412790272</v>
      </c>
      <c r="Q722" s="36">
        <f t="shared" si="972"/>
        <v>2.7541687066209715</v>
      </c>
      <c r="R722" s="36">
        <f t="shared" si="972"/>
        <v>2.8487526229890419</v>
      </c>
      <c r="S722" s="36">
        <f t="shared" si="972"/>
        <v>2.7716067317792734</v>
      </c>
      <c r="T722" s="36">
        <f t="shared" si="972"/>
        <v>2.2082422009899854</v>
      </c>
      <c r="U722" s="36">
        <f t="shared" si="972"/>
        <v>2.6113330755681576</v>
      </c>
      <c r="V722" s="36">
        <f t="shared" si="972"/>
        <v>3.2371978553221412</v>
      </c>
      <c r="W722" s="36">
        <f t="shared" si="972"/>
        <v>2.6559528941934607</v>
      </c>
      <c r="X722" s="36">
        <f t="shared" si="972"/>
        <v>2.9804256547841046</v>
      </c>
      <c r="Y722" s="36">
        <f t="shared" si="972"/>
        <v>2.7762029946279574</v>
      </c>
      <c r="Z722" s="36">
        <f t="shared" si="972"/>
        <v>2.9648942851161824</v>
      </c>
      <c r="AA722" s="36">
        <f t="shared" si="972"/>
        <v>3.0196497411609209</v>
      </c>
      <c r="AB722" s="36">
        <f t="shared" si="972"/>
        <v>2.7758203763018905</v>
      </c>
      <c r="AC722" s="36">
        <f t="shared" ref="AC722:AD722" si="973">IFERROR(AC392/AC182,"")</f>
        <v>2.8186171231564834</v>
      </c>
      <c r="AD722" s="36">
        <f t="shared" si="973"/>
        <v>2.2366880121312884</v>
      </c>
      <c r="AE722" s="56">
        <f t="shared" ref="AE722:AF722" si="974">IFERROR(AE392/AE182,"")</f>
        <v>2.8354978354978351</v>
      </c>
      <c r="AF722" s="51">
        <f t="shared" si="974"/>
        <v>2.8490040667136327</v>
      </c>
    </row>
    <row r="723" spans="1:32" x14ac:dyDescent="0.25">
      <c r="A723" s="2" t="s">
        <v>103</v>
      </c>
      <c r="B723" s="24" t="str">
        <f>VLOOKUP(Prod_Area_data[[#This Row],[or_product]],Ref_products[],2,FALSE)</f>
        <v>Soybean</v>
      </c>
      <c r="C723" s="24" t="str">
        <f>VLOOKUP(Prod_Area_data[[#This Row],[MS]],Ref_MS[],2,FALSE)</f>
        <v>EU-28</v>
      </c>
      <c r="D723" s="28" t="str">
        <f t="shared" ref="D723:D751" si="975">IF(D183=D393,D393,"Error")</f>
        <v>Soy</v>
      </c>
      <c r="E723" s="28" t="s">
        <v>34</v>
      </c>
      <c r="F723" s="28" t="str">
        <f t="shared" si="971"/>
        <v>European Union (28 States)</v>
      </c>
      <c r="G723" s="36"/>
      <c r="H723" s="36">
        <f t="shared" ref="H723:AB723" si="976">IFERROR(H393/H183,"")</f>
        <v>2.4068347359389546</v>
      </c>
      <c r="I723" s="36">
        <f t="shared" si="976"/>
        <v>2.9625304630381804</v>
      </c>
      <c r="J723" s="36">
        <f t="shared" si="976"/>
        <v>2.9151835579715542</v>
      </c>
      <c r="K723" s="36">
        <f t="shared" si="976"/>
        <v>2.0151027740641707</v>
      </c>
      <c r="L723" s="36">
        <f t="shared" si="976"/>
        <v>2.786263252928376</v>
      </c>
      <c r="M723" s="36">
        <f t="shared" si="976"/>
        <v>2.7407546618221303</v>
      </c>
      <c r="N723" s="36">
        <f t="shared" si="976"/>
        <v>2.4702418020390371</v>
      </c>
      <c r="O723" s="36">
        <f t="shared" si="976"/>
        <v>2.0690617793421531</v>
      </c>
      <c r="P723" s="36">
        <f t="shared" si="976"/>
        <v>2.7749615412790272</v>
      </c>
      <c r="Q723" s="36">
        <f t="shared" si="976"/>
        <v>2.7541687066209715</v>
      </c>
      <c r="R723" s="36">
        <f t="shared" si="976"/>
        <v>2.8487526229890419</v>
      </c>
      <c r="S723" s="36">
        <f t="shared" si="976"/>
        <v>2.7716067317792734</v>
      </c>
      <c r="T723" s="36">
        <f t="shared" si="976"/>
        <v>2.2082422009899854</v>
      </c>
      <c r="U723" s="36">
        <f t="shared" si="976"/>
        <v>2.6113330755681576</v>
      </c>
      <c r="V723" s="36">
        <f t="shared" si="976"/>
        <v>3.2371978553221412</v>
      </c>
      <c r="W723" s="36">
        <f t="shared" si="976"/>
        <v>2.6559528941934607</v>
      </c>
      <c r="X723" s="36">
        <f t="shared" si="976"/>
        <v>2.9804256547841046</v>
      </c>
      <c r="Y723" s="36">
        <f t="shared" si="976"/>
        <v>2.7762029946279574</v>
      </c>
      <c r="Z723" s="36">
        <f t="shared" si="976"/>
        <v>2.9648942851161824</v>
      </c>
      <c r="AA723" s="36">
        <f t="shared" si="976"/>
        <v>3.0196497411609209</v>
      </c>
      <c r="AB723" s="36" t="str">
        <f t="shared" si="976"/>
        <v/>
      </c>
      <c r="AC723" s="36" t="str">
        <f t="shared" ref="AC723:AD723" si="977">IFERROR(AC393/AC183,"")</f>
        <v/>
      </c>
      <c r="AD723" s="36" t="str">
        <f t="shared" si="977"/>
        <v/>
      </c>
      <c r="AE723" s="56" t="str">
        <f t="shared" ref="AE723:AF723" si="978">IFERROR(AE393/AE183,"")</f>
        <v/>
      </c>
      <c r="AF723" s="51" t="str">
        <f t="shared" si="978"/>
        <v/>
      </c>
    </row>
    <row r="724" spans="1:32" x14ac:dyDescent="0.25">
      <c r="A724" s="2" t="s">
        <v>103</v>
      </c>
      <c r="B724" s="24" t="e">
        <f>VLOOKUP(Prod_Area_data[[#This Row],[or_product]],Ref_products[],2,FALSE)</f>
        <v>#N/A</v>
      </c>
      <c r="C724" s="24" t="str">
        <f>VLOOKUP(Prod_Area_data[[#This Row],[MS]],Ref_MS[],2,FALSE)</f>
        <v>Belgium</v>
      </c>
      <c r="D724" s="28" t="str">
        <f t="shared" si="975"/>
        <v>Soya</v>
      </c>
      <c r="E724" s="28" t="str">
        <f t="shared" si="971"/>
        <v>BE</v>
      </c>
      <c r="F724" s="28" t="str">
        <f t="shared" si="971"/>
        <v>Belgium</v>
      </c>
      <c r="G724" s="36">
        <f t="shared" si="922"/>
        <v>0</v>
      </c>
      <c r="H724" s="36" t="str">
        <f t="shared" ref="H724:AB724" si="979">IFERROR(H394/H184,"")</f>
        <v/>
      </c>
      <c r="I724" s="36" t="str">
        <f t="shared" si="979"/>
        <v/>
      </c>
      <c r="J724" s="36" t="str">
        <f t="shared" si="979"/>
        <v/>
      </c>
      <c r="K724" s="36" t="str">
        <f t="shared" si="979"/>
        <v/>
      </c>
      <c r="L724" s="36" t="str">
        <f t="shared" si="979"/>
        <v/>
      </c>
      <c r="M724" s="36" t="str">
        <f t="shared" si="979"/>
        <v/>
      </c>
      <c r="N724" s="36" t="str">
        <f t="shared" si="979"/>
        <v/>
      </c>
      <c r="O724" s="36" t="str">
        <f t="shared" si="979"/>
        <v/>
      </c>
      <c r="P724" s="36" t="str">
        <f t="shared" si="979"/>
        <v/>
      </c>
      <c r="Q724" s="36" t="str">
        <f t="shared" si="979"/>
        <v/>
      </c>
      <c r="R724" s="36" t="str">
        <f t="shared" si="979"/>
        <v/>
      </c>
      <c r="S724" s="36" t="str">
        <f t="shared" si="979"/>
        <v/>
      </c>
      <c r="T724" s="36" t="str">
        <f t="shared" si="979"/>
        <v/>
      </c>
      <c r="U724" s="36" t="str">
        <f t="shared" si="979"/>
        <v/>
      </c>
      <c r="V724" s="36" t="str">
        <f t="shared" si="979"/>
        <v/>
      </c>
      <c r="W724" s="36" t="str">
        <f t="shared" si="979"/>
        <v/>
      </c>
      <c r="X724" s="36" t="str">
        <f t="shared" si="979"/>
        <v/>
      </c>
      <c r="Y724" s="36" t="str">
        <f t="shared" si="979"/>
        <v/>
      </c>
      <c r="Z724" s="36" t="str">
        <f t="shared" si="979"/>
        <v/>
      </c>
      <c r="AA724" s="36" t="str">
        <f t="shared" si="979"/>
        <v/>
      </c>
      <c r="AB724" s="36" t="str">
        <f t="shared" si="979"/>
        <v/>
      </c>
      <c r="AC724" s="36" t="str">
        <f t="shared" ref="AC724:AD724" si="980">IFERROR(AC394/AC184,"")</f>
        <v/>
      </c>
      <c r="AD724" s="36" t="str">
        <f t="shared" si="980"/>
        <v/>
      </c>
      <c r="AE724" s="56" t="str">
        <f t="shared" ref="AE724:AF724" si="981">IFERROR(AE394/AE184,"")</f>
        <v/>
      </c>
      <c r="AF724" s="51" t="str">
        <f t="shared" si="981"/>
        <v/>
      </c>
    </row>
    <row r="725" spans="1:32" x14ac:dyDescent="0.25">
      <c r="A725" s="2" t="s">
        <v>103</v>
      </c>
      <c r="B725" s="24" t="e">
        <f>VLOOKUP(Prod_Area_data[[#This Row],[or_product]],Ref_products[],2,FALSE)</f>
        <v>#N/A</v>
      </c>
      <c r="C725" s="24" t="str">
        <f>VLOOKUP(Prod_Area_data[[#This Row],[MS]],Ref_MS[],2,FALSE)</f>
        <v>Bulgaria</v>
      </c>
      <c r="D725" s="28" t="str">
        <f t="shared" si="975"/>
        <v>Soya</v>
      </c>
      <c r="E725" s="28" t="str">
        <f t="shared" si="971"/>
        <v>BG</v>
      </c>
      <c r="F725" s="28" t="str">
        <f t="shared" si="971"/>
        <v>Bulgaria</v>
      </c>
      <c r="G725" s="36">
        <f t="shared" si="922"/>
        <v>1.3321454199851319</v>
      </c>
      <c r="H725" s="36">
        <f t="shared" ref="H725:AB725" si="982">IFERROR(H395/H185,"")</f>
        <v>0.36585365853658541</v>
      </c>
      <c r="I725" s="36">
        <f t="shared" si="982"/>
        <v>1</v>
      </c>
      <c r="J725" s="36">
        <f t="shared" si="982"/>
        <v>1.4137931034482758</v>
      </c>
      <c r="K725" s="36">
        <f t="shared" si="982"/>
        <v>1.2</v>
      </c>
      <c r="L725" s="36">
        <f t="shared" si="982"/>
        <v>2</v>
      </c>
      <c r="M725" s="36">
        <f t="shared" si="982"/>
        <v>2</v>
      </c>
      <c r="N725" s="36">
        <f t="shared" si="982"/>
        <v>1</v>
      </c>
      <c r="O725" s="36">
        <f t="shared" si="982"/>
        <v>1</v>
      </c>
      <c r="P725" s="36">
        <f t="shared" si="982"/>
        <v>2</v>
      </c>
      <c r="Q725" s="36" t="str">
        <f t="shared" si="982"/>
        <v/>
      </c>
      <c r="R725" s="36">
        <f t="shared" si="982"/>
        <v>2.2777777777777777</v>
      </c>
      <c r="S725" s="36">
        <f t="shared" si="982"/>
        <v>1.152542372881356</v>
      </c>
      <c r="T725" s="36">
        <f t="shared" si="982"/>
        <v>1</v>
      </c>
      <c r="U725" s="36">
        <f t="shared" si="982"/>
        <v>1.7647058823529409</v>
      </c>
      <c r="V725" s="36">
        <f t="shared" si="982"/>
        <v>2.3870967741935485</v>
      </c>
      <c r="W725" s="36">
        <f t="shared" si="982"/>
        <v>1.1685523643748188</v>
      </c>
      <c r="X725" s="36">
        <f t="shared" si="982"/>
        <v>1.2923728813559323</v>
      </c>
      <c r="Y725" s="36">
        <f t="shared" si="982"/>
        <v>1.7346053772766696</v>
      </c>
      <c r="Z725" s="36">
        <f t="shared" si="982"/>
        <v>1.9612068965517242</v>
      </c>
      <c r="AA725" s="36">
        <f t="shared" si="982"/>
        <v>1.8730569948186531</v>
      </c>
      <c r="AB725" s="36">
        <f t="shared" si="982"/>
        <v>1.3614190687361418</v>
      </c>
      <c r="AC725" s="36">
        <f t="shared" ref="AC725:AD725" si="983">IFERROR(AC395/AC185,"")</f>
        <v>1.3718592964824121</v>
      </c>
      <c r="AD725" s="36">
        <f t="shared" si="983"/>
        <v>1.0473684210526315</v>
      </c>
      <c r="AE725" s="56">
        <f t="shared" ref="AE725:AF725" si="984">IFERROR(AE395/AE185,"")</f>
        <v>1.263157894736842</v>
      </c>
      <c r="AF725" s="51">
        <f t="shared" si="984"/>
        <v>1.153602454621705</v>
      </c>
    </row>
    <row r="726" spans="1:32" x14ac:dyDescent="0.25">
      <c r="A726" s="2" t="s">
        <v>103</v>
      </c>
      <c r="B726" s="24" t="e">
        <f>VLOOKUP(Prod_Area_data[[#This Row],[or_product]],Ref_products[],2,FALSE)</f>
        <v>#N/A</v>
      </c>
      <c r="C726" s="24" t="str">
        <f>VLOOKUP(Prod_Area_data[[#This Row],[MS]],Ref_MS[],2,FALSE)</f>
        <v>Czechia</v>
      </c>
      <c r="D726" s="28" t="str">
        <f t="shared" si="975"/>
        <v>Soya</v>
      </c>
      <c r="E726" s="28" t="str">
        <f t="shared" si="971"/>
        <v>CZ</v>
      </c>
      <c r="F726" s="28" t="str">
        <f t="shared" si="971"/>
        <v>Czechia</v>
      </c>
      <c r="G726" s="36">
        <f t="shared" si="922"/>
        <v>2.3158703224112416</v>
      </c>
      <c r="H726" s="36">
        <f t="shared" ref="H726:AB726" si="985">IFERROR(H396/H186,"")</f>
        <v>1.2105263157894737</v>
      </c>
      <c r="I726" s="36">
        <f t="shared" si="985"/>
        <v>1.5925925925925923</v>
      </c>
      <c r="J726" s="36">
        <f t="shared" si="985"/>
        <v>2.1333333333333333</v>
      </c>
      <c r="K726" s="36">
        <f t="shared" si="985"/>
        <v>1.5454545454545454</v>
      </c>
      <c r="L726" s="36">
        <f t="shared" si="985"/>
        <v>1.4333333333333333</v>
      </c>
      <c r="M726" s="36">
        <f t="shared" si="985"/>
        <v>2.0322580645161286</v>
      </c>
      <c r="N726" s="36">
        <f t="shared" si="985"/>
        <v>1.8541666666666667</v>
      </c>
      <c r="O726" s="36">
        <f t="shared" si="985"/>
        <v>1.76</v>
      </c>
      <c r="P726" s="36">
        <f t="shared" si="985"/>
        <v>2.1860465116279073</v>
      </c>
      <c r="Q726" s="36">
        <f t="shared" si="985"/>
        <v>2.2666666666666666</v>
      </c>
      <c r="R726" s="36">
        <f t="shared" si="985"/>
        <v>1.7043294614572333</v>
      </c>
      <c r="S726" s="36">
        <f t="shared" si="985"/>
        <v>2.3654353562005275</v>
      </c>
      <c r="T726" s="36">
        <f t="shared" si="985"/>
        <v>2.2909407665505226</v>
      </c>
      <c r="U726" s="36">
        <f t="shared" si="985"/>
        <v>2.0691244239631339</v>
      </c>
      <c r="V726" s="36">
        <f t="shared" si="985"/>
        <v>2.277624309392265</v>
      </c>
      <c r="W726" s="36">
        <f t="shared" si="985"/>
        <v>1.6441917140536149</v>
      </c>
      <c r="X726" s="36">
        <f t="shared" si="985"/>
        <v>2.6361922714420358</v>
      </c>
      <c r="Y726" s="36">
        <f t="shared" si="985"/>
        <v>2.4126466753585398</v>
      </c>
      <c r="Z726" s="36">
        <f t="shared" si="985"/>
        <v>1.6585686145764937</v>
      </c>
      <c r="AA726" s="36">
        <f t="shared" si="985"/>
        <v>2.2745098039215685</v>
      </c>
      <c r="AB726" s="36">
        <f t="shared" si="985"/>
        <v>2.3335689045936396</v>
      </c>
      <c r="AC726" s="36">
        <f t="shared" ref="AC726:AD726" si="986">IFERROR(AC396/AC186,"")</f>
        <v>2.6148373983739837</v>
      </c>
      <c r="AD726" s="36">
        <f t="shared" si="986"/>
        <v>2.2964260686755433</v>
      </c>
      <c r="AE726" s="56">
        <f t="shared" ref="AE726:AF726" si="987">IFERROR(AE396/AE186,"")</f>
        <v>2.3176159939645413</v>
      </c>
      <c r="AF726" s="51">
        <f t="shared" si="987"/>
        <v>2.5299999999999998</v>
      </c>
    </row>
    <row r="727" spans="1:32" x14ac:dyDescent="0.25">
      <c r="A727" s="2" t="s">
        <v>103</v>
      </c>
      <c r="B727" s="24" t="e">
        <f>VLOOKUP(Prod_Area_data[[#This Row],[or_product]],Ref_products[],2,FALSE)</f>
        <v>#N/A</v>
      </c>
      <c r="C727" s="24" t="str">
        <f>VLOOKUP(Prod_Area_data[[#This Row],[MS]],Ref_MS[],2,FALSE)</f>
        <v>Denmark</v>
      </c>
      <c r="D727" s="28" t="str">
        <f t="shared" si="975"/>
        <v>Soya</v>
      </c>
      <c r="E727" s="28" t="str">
        <f t="shared" si="971"/>
        <v>DK</v>
      </c>
      <c r="F727" s="28" t="str">
        <f t="shared" si="971"/>
        <v>Denmark</v>
      </c>
      <c r="G727" s="36">
        <f t="shared" si="922"/>
        <v>0</v>
      </c>
      <c r="H727" s="36" t="str">
        <f t="shared" ref="H727:AB727" si="988">IFERROR(H397/H187,"")</f>
        <v/>
      </c>
      <c r="I727" s="36" t="str">
        <f t="shared" si="988"/>
        <v/>
      </c>
      <c r="J727" s="36" t="str">
        <f t="shared" si="988"/>
        <v/>
      </c>
      <c r="K727" s="36" t="str">
        <f t="shared" si="988"/>
        <v/>
      </c>
      <c r="L727" s="36" t="str">
        <f t="shared" si="988"/>
        <v/>
      </c>
      <c r="M727" s="36" t="str">
        <f t="shared" si="988"/>
        <v/>
      </c>
      <c r="N727" s="36" t="str">
        <f t="shared" si="988"/>
        <v/>
      </c>
      <c r="O727" s="36" t="str">
        <f t="shared" si="988"/>
        <v/>
      </c>
      <c r="P727" s="36" t="str">
        <f t="shared" si="988"/>
        <v/>
      </c>
      <c r="Q727" s="36" t="str">
        <f t="shared" si="988"/>
        <v/>
      </c>
      <c r="R727" s="36" t="str">
        <f t="shared" si="988"/>
        <v/>
      </c>
      <c r="S727" s="36" t="str">
        <f t="shared" si="988"/>
        <v/>
      </c>
      <c r="T727" s="36" t="str">
        <f t="shared" si="988"/>
        <v/>
      </c>
      <c r="U727" s="36" t="str">
        <f t="shared" si="988"/>
        <v/>
      </c>
      <c r="V727" s="36" t="str">
        <f t="shared" si="988"/>
        <v/>
      </c>
      <c r="W727" s="36" t="str">
        <f t="shared" si="988"/>
        <v/>
      </c>
      <c r="X727" s="36" t="str">
        <f t="shared" si="988"/>
        <v/>
      </c>
      <c r="Y727" s="36" t="str">
        <f t="shared" si="988"/>
        <v/>
      </c>
      <c r="Z727" s="36" t="str">
        <f t="shared" si="988"/>
        <v/>
      </c>
      <c r="AA727" s="36" t="str">
        <f t="shared" si="988"/>
        <v/>
      </c>
      <c r="AB727" s="36" t="str">
        <f t="shared" si="988"/>
        <v/>
      </c>
      <c r="AC727" s="36" t="str">
        <f t="shared" ref="AC727:AD727" si="989">IFERROR(AC397/AC187,"")</f>
        <v/>
      </c>
      <c r="AD727" s="36" t="str">
        <f t="shared" si="989"/>
        <v/>
      </c>
      <c r="AE727" s="56" t="str">
        <f t="shared" ref="AE727:AF727" si="990">IFERROR(AE397/AE187,"")</f>
        <v/>
      </c>
      <c r="AF727" s="51" t="str">
        <f t="shared" si="990"/>
        <v/>
      </c>
    </row>
    <row r="728" spans="1:32" x14ac:dyDescent="0.25">
      <c r="A728" s="2" t="s">
        <v>103</v>
      </c>
      <c r="B728" s="24" t="e">
        <f>VLOOKUP(Prod_Area_data[[#This Row],[or_product]],Ref_products[],2,FALSE)</f>
        <v>#N/A</v>
      </c>
      <c r="C728" s="24" t="str">
        <f>VLOOKUP(Prod_Area_data[[#This Row],[MS]],Ref_MS[],2,FALSE)</f>
        <v>Germany</v>
      </c>
      <c r="D728" s="28" t="str">
        <f t="shared" si="975"/>
        <v>Soya</v>
      </c>
      <c r="E728" s="28" t="str">
        <f t="shared" si="971"/>
        <v>DE</v>
      </c>
      <c r="F728" s="28" t="str">
        <f t="shared" si="971"/>
        <v>Germany</v>
      </c>
      <c r="G728" s="36">
        <f t="shared" si="922"/>
        <v>2.7709986078489872</v>
      </c>
      <c r="H728" s="36" t="str">
        <f t="shared" ref="H728:AB728" si="991">IFERROR(H398/H188,"")</f>
        <v/>
      </c>
      <c r="I728" s="36" t="str">
        <f t="shared" si="991"/>
        <v/>
      </c>
      <c r="J728" s="36" t="str">
        <f t="shared" si="991"/>
        <v/>
      </c>
      <c r="K728" s="36" t="str">
        <f t="shared" si="991"/>
        <v/>
      </c>
      <c r="L728" s="36" t="str">
        <f t="shared" si="991"/>
        <v/>
      </c>
      <c r="M728" s="36" t="str">
        <f t="shared" si="991"/>
        <v/>
      </c>
      <c r="N728" s="36" t="str">
        <f t="shared" si="991"/>
        <v/>
      </c>
      <c r="O728" s="36" t="str">
        <f t="shared" si="991"/>
        <v/>
      </c>
      <c r="P728" s="36" t="str">
        <f t="shared" si="991"/>
        <v/>
      </c>
      <c r="Q728" s="36" t="str">
        <f t="shared" si="991"/>
        <v/>
      </c>
      <c r="R728" s="36" t="str">
        <f t="shared" si="991"/>
        <v/>
      </c>
      <c r="S728" s="36" t="str">
        <f t="shared" si="991"/>
        <v/>
      </c>
      <c r="T728" s="36" t="str">
        <f t="shared" si="991"/>
        <v/>
      </c>
      <c r="U728" s="36" t="str">
        <f t="shared" si="991"/>
        <v/>
      </c>
      <c r="V728" s="36" t="str">
        <f t="shared" si="991"/>
        <v/>
      </c>
      <c r="W728" s="36" t="str">
        <f t="shared" si="991"/>
        <v/>
      </c>
      <c r="X728" s="36">
        <f t="shared" si="991"/>
        <v>2.7341772151898733</v>
      </c>
      <c r="Y728" s="36">
        <f t="shared" si="991"/>
        <v>3.4397905759162302</v>
      </c>
      <c r="Z728" s="36">
        <f t="shared" si="991"/>
        <v>2.4356846473029043</v>
      </c>
      <c r="AA728" s="36">
        <f t="shared" si="991"/>
        <v>2.9100346020761245</v>
      </c>
      <c r="AB728" s="36">
        <f t="shared" si="991"/>
        <v>2.6775147928994083</v>
      </c>
      <c r="AC728" s="36">
        <f t="shared" ref="AC728:AD728" si="992">IFERROR(AC398/AC188,"")</f>
        <v>3.1169590643274852</v>
      </c>
      <c r="AD728" s="36">
        <f t="shared" si="992"/>
        <v>2.3398058252427183</v>
      </c>
      <c r="AE728" s="56">
        <f t="shared" ref="AE728:AF728" si="993">IFERROR(AE398/AE188,"")</f>
        <v>2.7254464285714288</v>
      </c>
      <c r="AF728" s="51">
        <f t="shared" si="993"/>
        <v>2.68</v>
      </c>
    </row>
    <row r="729" spans="1:32" x14ac:dyDescent="0.25">
      <c r="A729" s="2" t="s">
        <v>103</v>
      </c>
      <c r="B729" s="24" t="e">
        <f>VLOOKUP(Prod_Area_data[[#This Row],[or_product]],Ref_products[],2,FALSE)</f>
        <v>#N/A</v>
      </c>
      <c r="C729" s="24" t="str">
        <f>VLOOKUP(Prod_Area_data[[#This Row],[MS]],Ref_MS[],2,FALSE)</f>
        <v>Estonia</v>
      </c>
      <c r="D729" s="28" t="str">
        <f t="shared" si="975"/>
        <v>Soya</v>
      </c>
      <c r="E729" s="28" t="str">
        <f t="shared" si="971"/>
        <v>EE</v>
      </c>
      <c r="F729" s="28" t="str">
        <f t="shared" si="971"/>
        <v>Estonia</v>
      </c>
      <c r="G729" s="36">
        <f t="shared" si="922"/>
        <v>0</v>
      </c>
      <c r="H729" s="36" t="str">
        <f t="shared" ref="H729:AB729" si="994">IFERROR(H399/H189,"")</f>
        <v/>
      </c>
      <c r="I729" s="36" t="str">
        <f t="shared" si="994"/>
        <v/>
      </c>
      <c r="J729" s="36" t="str">
        <f t="shared" si="994"/>
        <v/>
      </c>
      <c r="K729" s="36" t="str">
        <f t="shared" si="994"/>
        <v/>
      </c>
      <c r="L729" s="36" t="str">
        <f t="shared" si="994"/>
        <v/>
      </c>
      <c r="M729" s="36" t="str">
        <f t="shared" si="994"/>
        <v/>
      </c>
      <c r="N729" s="36" t="str">
        <f t="shared" si="994"/>
        <v/>
      </c>
      <c r="O729" s="36" t="str">
        <f t="shared" si="994"/>
        <v/>
      </c>
      <c r="P729" s="36" t="str">
        <f t="shared" si="994"/>
        <v/>
      </c>
      <c r="Q729" s="36" t="str">
        <f t="shared" si="994"/>
        <v/>
      </c>
      <c r="R729" s="36" t="str">
        <f t="shared" si="994"/>
        <v/>
      </c>
      <c r="S729" s="36" t="str">
        <f t="shared" si="994"/>
        <v/>
      </c>
      <c r="T729" s="36" t="str">
        <f t="shared" si="994"/>
        <v/>
      </c>
      <c r="U729" s="36" t="str">
        <f t="shared" si="994"/>
        <v/>
      </c>
      <c r="V729" s="36" t="str">
        <f t="shared" si="994"/>
        <v/>
      </c>
      <c r="W729" s="36" t="str">
        <f t="shared" si="994"/>
        <v/>
      </c>
      <c r="X729" s="36" t="str">
        <f t="shared" si="994"/>
        <v/>
      </c>
      <c r="Y729" s="36" t="str">
        <f t="shared" si="994"/>
        <v/>
      </c>
      <c r="Z729" s="36" t="str">
        <f t="shared" si="994"/>
        <v/>
      </c>
      <c r="AA729" s="36" t="str">
        <f t="shared" si="994"/>
        <v/>
      </c>
      <c r="AB729" s="36" t="str">
        <f t="shared" si="994"/>
        <v/>
      </c>
      <c r="AC729" s="36" t="str">
        <f t="shared" ref="AC729:AD729" si="995">IFERROR(AC399/AC189,"")</f>
        <v/>
      </c>
      <c r="AD729" s="36" t="str">
        <f t="shared" si="995"/>
        <v/>
      </c>
      <c r="AE729" s="56" t="str">
        <f t="shared" ref="AE729:AF729" si="996">IFERROR(AE399/AE189,"")</f>
        <v/>
      </c>
      <c r="AF729" s="51" t="str">
        <f t="shared" si="996"/>
        <v/>
      </c>
    </row>
    <row r="730" spans="1:32" x14ac:dyDescent="0.25">
      <c r="A730" s="2" t="s">
        <v>103</v>
      </c>
      <c r="B730" s="24" t="e">
        <f>VLOOKUP(Prod_Area_data[[#This Row],[or_product]],Ref_products[],2,FALSE)</f>
        <v>#N/A</v>
      </c>
      <c r="C730" s="24" t="str">
        <f>VLOOKUP(Prod_Area_data[[#This Row],[MS]],Ref_MS[],2,FALSE)</f>
        <v>Ireland</v>
      </c>
      <c r="D730" s="28" t="str">
        <f t="shared" si="975"/>
        <v>Soya</v>
      </c>
      <c r="E730" s="28" t="str">
        <f t="shared" si="971"/>
        <v>IE</v>
      </c>
      <c r="F730" s="28" t="str">
        <f t="shared" si="971"/>
        <v>Ireland</v>
      </c>
      <c r="G730" s="36">
        <f t="shared" si="922"/>
        <v>0</v>
      </c>
      <c r="H730" s="36" t="str">
        <f t="shared" ref="H730:AB730" si="997">IFERROR(H400/H190,"")</f>
        <v/>
      </c>
      <c r="I730" s="36" t="str">
        <f t="shared" si="997"/>
        <v/>
      </c>
      <c r="J730" s="36" t="str">
        <f t="shared" si="997"/>
        <v/>
      </c>
      <c r="K730" s="36" t="str">
        <f t="shared" si="997"/>
        <v/>
      </c>
      <c r="L730" s="36" t="str">
        <f t="shared" si="997"/>
        <v/>
      </c>
      <c r="M730" s="36" t="str">
        <f t="shared" si="997"/>
        <v/>
      </c>
      <c r="N730" s="36" t="str">
        <f t="shared" si="997"/>
        <v/>
      </c>
      <c r="O730" s="36" t="str">
        <f t="shared" si="997"/>
        <v/>
      </c>
      <c r="P730" s="36" t="str">
        <f t="shared" si="997"/>
        <v/>
      </c>
      <c r="Q730" s="36" t="str">
        <f t="shared" si="997"/>
        <v/>
      </c>
      <c r="R730" s="36" t="str">
        <f t="shared" si="997"/>
        <v/>
      </c>
      <c r="S730" s="36" t="str">
        <f t="shared" si="997"/>
        <v/>
      </c>
      <c r="T730" s="36" t="str">
        <f t="shared" si="997"/>
        <v/>
      </c>
      <c r="U730" s="36" t="str">
        <f t="shared" si="997"/>
        <v/>
      </c>
      <c r="V730" s="36" t="str">
        <f t="shared" si="997"/>
        <v/>
      </c>
      <c r="W730" s="36" t="str">
        <f t="shared" si="997"/>
        <v/>
      </c>
      <c r="X730" s="36" t="str">
        <f t="shared" si="997"/>
        <v/>
      </c>
      <c r="Y730" s="36" t="str">
        <f t="shared" si="997"/>
        <v/>
      </c>
      <c r="Z730" s="36" t="str">
        <f t="shared" si="997"/>
        <v/>
      </c>
      <c r="AA730" s="36" t="str">
        <f t="shared" si="997"/>
        <v/>
      </c>
      <c r="AB730" s="36" t="str">
        <f t="shared" si="997"/>
        <v/>
      </c>
      <c r="AC730" s="36" t="str">
        <f t="shared" ref="AC730:AD730" si="998">IFERROR(AC400/AC190,"")</f>
        <v/>
      </c>
      <c r="AD730" s="36" t="str">
        <f t="shared" si="998"/>
        <v/>
      </c>
      <c r="AE730" s="56" t="str">
        <f t="shared" ref="AE730:AF730" si="999">IFERROR(AE400/AE190,"")</f>
        <v/>
      </c>
      <c r="AF730" s="51" t="str">
        <f t="shared" si="999"/>
        <v/>
      </c>
    </row>
    <row r="731" spans="1:32" x14ac:dyDescent="0.25">
      <c r="A731" s="2" t="s">
        <v>103</v>
      </c>
      <c r="B731" s="24" t="e">
        <f>VLOOKUP(Prod_Area_data[[#This Row],[or_product]],Ref_products[],2,FALSE)</f>
        <v>#N/A</v>
      </c>
      <c r="C731" s="24" t="str">
        <f>VLOOKUP(Prod_Area_data[[#This Row],[MS]],Ref_MS[],2,FALSE)</f>
        <v>Greece</v>
      </c>
      <c r="D731" s="28" t="str">
        <f t="shared" si="975"/>
        <v>Soya</v>
      </c>
      <c r="E731" s="28" t="str">
        <f t="shared" si="971"/>
        <v>EL</v>
      </c>
      <c r="F731" s="28" t="str">
        <f t="shared" si="971"/>
        <v>Greece</v>
      </c>
      <c r="G731" s="36">
        <f t="shared" si="922"/>
        <v>1.3224271702532573</v>
      </c>
      <c r="H731" s="36">
        <f t="shared" ref="H731:AB731" si="1000">IFERROR(H401/H191,"")</f>
        <v>2</v>
      </c>
      <c r="I731" s="36">
        <f t="shared" si="1000"/>
        <v>1.4666666666666668</v>
      </c>
      <c r="J731" s="36">
        <f t="shared" si="1000"/>
        <v>2.3333333333333335</v>
      </c>
      <c r="K731" s="36">
        <f t="shared" si="1000"/>
        <v>5.5882352941176467</v>
      </c>
      <c r="L731" s="36">
        <f t="shared" si="1000"/>
        <v>1.6666666666666667</v>
      </c>
      <c r="M731" s="36">
        <f t="shared" si="1000"/>
        <v>1.75</v>
      </c>
      <c r="N731" s="36">
        <f t="shared" si="1000"/>
        <v>0.625</v>
      </c>
      <c r="O731" s="36">
        <f t="shared" si="1000"/>
        <v>1.2222222222222223</v>
      </c>
      <c r="P731" s="36">
        <f t="shared" si="1000"/>
        <v>1.5</v>
      </c>
      <c r="Q731" s="36">
        <f t="shared" si="1000"/>
        <v>1.9565217391304348</v>
      </c>
      <c r="R731" s="36">
        <f t="shared" si="1000"/>
        <v>2.2500000000000004</v>
      </c>
      <c r="S731" s="36">
        <f t="shared" si="1000"/>
        <v>3.3846153846153846</v>
      </c>
      <c r="T731" s="36">
        <f t="shared" si="1000"/>
        <v>3.4999999999999996</v>
      </c>
      <c r="U731" s="36">
        <f t="shared" si="1000"/>
        <v>1.5537190082644627</v>
      </c>
      <c r="V731" s="36">
        <f t="shared" si="1000"/>
        <v>3.7711864406779663</v>
      </c>
      <c r="W731" s="36">
        <f t="shared" si="1000"/>
        <v>2.3948717948717948</v>
      </c>
      <c r="X731" s="36">
        <f t="shared" si="1000"/>
        <v>1.4645161290322581</v>
      </c>
      <c r="Y731" s="36">
        <f t="shared" si="1000"/>
        <v>1.9794520547945207</v>
      </c>
      <c r="Z731" s="36">
        <f t="shared" si="1000"/>
        <v>4.1311475409836067</v>
      </c>
      <c r="AA731" s="36">
        <f t="shared" si="1000"/>
        <v>3.6116504854368934</v>
      </c>
      <c r="AB731" s="36">
        <f t="shared" si="1000"/>
        <v>1.8585858585858588</v>
      </c>
      <c r="AC731" s="36">
        <f t="shared" ref="AC731:AD731" si="1001">IFERROR(AC401/AC191,"")</f>
        <v>1.5</v>
      </c>
      <c r="AD731" s="36">
        <f t="shared" si="1001"/>
        <v>0.53125</v>
      </c>
      <c r="AE731" s="56">
        <f t="shared" ref="AE731:AF731" si="1002">IFERROR(AE401/AE191,"")</f>
        <v>0.60869565217391308</v>
      </c>
      <c r="AF731" s="51">
        <f t="shared" si="1002"/>
        <v>0.77805406398988453</v>
      </c>
    </row>
    <row r="732" spans="1:32" x14ac:dyDescent="0.25">
      <c r="A732" s="2" t="s">
        <v>103</v>
      </c>
      <c r="B732" s="24" t="e">
        <f>VLOOKUP(Prod_Area_data[[#This Row],[or_product]],Ref_products[],2,FALSE)</f>
        <v>#N/A</v>
      </c>
      <c r="C732" s="24" t="str">
        <f>VLOOKUP(Prod_Area_data[[#This Row],[MS]],Ref_MS[],2,FALSE)</f>
        <v>Spain</v>
      </c>
      <c r="D732" s="28" t="str">
        <f t="shared" si="975"/>
        <v>Soya</v>
      </c>
      <c r="E732" s="28" t="str">
        <f t="shared" si="971"/>
        <v>ES</v>
      </c>
      <c r="F732" s="28" t="str">
        <f t="shared" si="971"/>
        <v>Spain</v>
      </c>
      <c r="G732" s="36">
        <f t="shared" si="922"/>
        <v>3.0270758596285723</v>
      </c>
      <c r="H732" s="36">
        <f t="shared" ref="H732:AB732" si="1003">IFERROR(H402/H192,"")</f>
        <v>2.161290322580645</v>
      </c>
      <c r="I732" s="36">
        <f t="shared" si="1003"/>
        <v>2.6399999999999997</v>
      </c>
      <c r="J732" s="36">
        <f t="shared" si="1003"/>
        <v>2.666666666666667</v>
      </c>
      <c r="K732" s="36">
        <f t="shared" si="1003"/>
        <v>2</v>
      </c>
      <c r="L732" s="36">
        <f t="shared" si="1003"/>
        <v>4</v>
      </c>
      <c r="M732" s="36">
        <f t="shared" si="1003"/>
        <v>2.7</v>
      </c>
      <c r="N732" s="36">
        <f t="shared" si="1003"/>
        <v>2.5</v>
      </c>
      <c r="O732" s="36">
        <f t="shared" si="1003"/>
        <v>3</v>
      </c>
      <c r="P732" s="36">
        <f t="shared" si="1003"/>
        <v>2.3333333333333335</v>
      </c>
      <c r="Q732" s="36">
        <f t="shared" si="1003"/>
        <v>2.3333333333333335</v>
      </c>
      <c r="R732" s="36">
        <f t="shared" si="1003"/>
        <v>2.3506493506493507</v>
      </c>
      <c r="S732" s="36">
        <f t="shared" si="1003"/>
        <v>2.4857142857142858</v>
      </c>
      <c r="T732" s="36">
        <f t="shared" si="1003"/>
        <v>2.7708333333333335</v>
      </c>
      <c r="U732" s="36">
        <f t="shared" si="1003"/>
        <v>2.78</v>
      </c>
      <c r="V732" s="36">
        <f t="shared" si="1003"/>
        <v>3.2716049382716048</v>
      </c>
      <c r="W732" s="36">
        <f t="shared" si="1003"/>
        <v>3.1136363636363638</v>
      </c>
      <c r="X732" s="36">
        <f t="shared" si="1003"/>
        <v>2.87</v>
      </c>
      <c r="Y732" s="36">
        <f t="shared" si="1003"/>
        <v>2.72189349112426</v>
      </c>
      <c r="Z732" s="36">
        <f t="shared" si="1003"/>
        <v>2.8716216216216215</v>
      </c>
      <c r="AA732" s="36">
        <f t="shared" si="1003"/>
        <v>3.2165605095541401</v>
      </c>
      <c r="AB732" s="36">
        <f t="shared" si="1003"/>
        <v>3.1172413793103448</v>
      </c>
      <c r="AC732" s="36">
        <f t="shared" ref="AC732:AD732" si="1004">IFERROR(AC402/AC192,"")</f>
        <v>2.968152866242038</v>
      </c>
      <c r="AD732" s="36">
        <f t="shared" si="1004"/>
        <v>2.7894736842105261</v>
      </c>
      <c r="AE732" s="56">
        <f t="shared" ref="AE732:AF732" si="1005">IFERROR(AE402/AE192,"")</f>
        <v>2.9958333333333336</v>
      </c>
      <c r="AF732" s="51">
        <f t="shared" si="1005"/>
        <v>2.9026239415062776</v>
      </c>
    </row>
    <row r="733" spans="1:32" x14ac:dyDescent="0.25">
      <c r="A733" s="2" t="s">
        <v>103</v>
      </c>
      <c r="B733" s="24" t="e">
        <f>VLOOKUP(Prod_Area_data[[#This Row],[or_product]],Ref_products[],2,FALSE)</f>
        <v>#N/A</v>
      </c>
      <c r="C733" s="24" t="str">
        <f>VLOOKUP(Prod_Area_data[[#This Row],[MS]],Ref_MS[],2,FALSE)</f>
        <v>France</v>
      </c>
      <c r="D733" s="28" t="str">
        <f t="shared" si="975"/>
        <v>Soya</v>
      </c>
      <c r="E733" s="28" t="str">
        <f t="shared" si="971"/>
        <v>FR</v>
      </c>
      <c r="F733" s="28" t="str">
        <f t="shared" si="971"/>
        <v>France</v>
      </c>
      <c r="G733" s="36">
        <f t="shared" si="922"/>
        <v>2.4287815243788944</v>
      </c>
      <c r="H733" s="36">
        <f t="shared" ref="H733:AB733" si="1006">IFERROR(H403/H193,"")</f>
        <v>2.5868725868725866</v>
      </c>
      <c r="I733" s="36">
        <f t="shared" si="1006"/>
        <v>2.5616211745244</v>
      </c>
      <c r="J733" s="36">
        <f t="shared" si="1006"/>
        <v>2.811497326203209</v>
      </c>
      <c r="K733" s="36">
        <f t="shared" si="1006"/>
        <v>1.8265179677819083</v>
      </c>
      <c r="L733" s="36">
        <f t="shared" si="1006"/>
        <v>2.5102389078498293</v>
      </c>
      <c r="M733" s="36">
        <f t="shared" si="1006"/>
        <v>2.4825783972125435</v>
      </c>
      <c r="N733" s="36">
        <f t="shared" si="1006"/>
        <v>2.7152317880794703</v>
      </c>
      <c r="O733" s="36">
        <f t="shared" si="1006"/>
        <v>2.6018518518518521</v>
      </c>
      <c r="P733" s="36">
        <f t="shared" si="1006"/>
        <v>2.8944954128440368</v>
      </c>
      <c r="Q733" s="36">
        <f t="shared" si="1006"/>
        <v>2.5125858123569791</v>
      </c>
      <c r="R733" s="36">
        <f t="shared" si="1006"/>
        <v>2.7490952955367916</v>
      </c>
      <c r="S733" s="36">
        <f t="shared" si="1006"/>
        <v>2.947317777243204</v>
      </c>
      <c r="T733" s="36">
        <f t="shared" si="1006"/>
        <v>2.7813754348407813</v>
      </c>
      <c r="U733" s="36">
        <f t="shared" si="1006"/>
        <v>2.559767441860465</v>
      </c>
      <c r="V733" s="36">
        <f t="shared" si="1006"/>
        <v>2.9985486211901304</v>
      </c>
      <c r="W733" s="36">
        <f t="shared" si="1006"/>
        <v>2.7489594385048557</v>
      </c>
      <c r="X733" s="36">
        <f t="shared" si="1006"/>
        <v>2.4827864049223556</v>
      </c>
      <c r="Y733" s="36">
        <f t="shared" si="1006"/>
        <v>2.9213142494535709</v>
      </c>
      <c r="Z733" s="36">
        <f t="shared" si="1006"/>
        <v>2.5900552486187847</v>
      </c>
      <c r="AA733" s="36">
        <f t="shared" si="1006"/>
        <v>2.6161782661782658</v>
      </c>
      <c r="AB733" s="36">
        <f t="shared" si="1006"/>
        <v>2.1746405089004117</v>
      </c>
      <c r="AC733" s="36">
        <f t="shared" ref="AC733:AD733" si="1007">IFERROR(AC403/AC193,"")</f>
        <v>2.8458997279440346</v>
      </c>
      <c r="AD733" s="36">
        <f t="shared" si="1007"/>
        <v>2.0434995378174108</v>
      </c>
      <c r="AE733" s="56">
        <f t="shared" ref="AE733:AF733" si="1008">IFERROR(AE403/AE193,"")</f>
        <v>2.4955257980580061</v>
      </c>
      <c r="AF733" s="51">
        <f t="shared" si="1008"/>
        <v>2.58</v>
      </c>
    </row>
    <row r="734" spans="1:32" x14ac:dyDescent="0.25">
      <c r="A734" s="2" t="s">
        <v>103</v>
      </c>
      <c r="B734" s="24" t="e">
        <f>VLOOKUP(Prod_Area_data[[#This Row],[or_product]],Ref_products[],2,FALSE)</f>
        <v>#N/A</v>
      </c>
      <c r="C734" s="24" t="str">
        <f>VLOOKUP(Prod_Area_data[[#This Row],[MS]],Ref_MS[],2,FALSE)</f>
        <v>Croatia</v>
      </c>
      <c r="D734" s="28" t="str">
        <f t="shared" si="975"/>
        <v>Soya</v>
      </c>
      <c r="E734" s="28" t="str">
        <f t="shared" si="971"/>
        <v>HR</v>
      </c>
      <c r="F734" s="28" t="str">
        <f t="shared" si="971"/>
        <v>Croatia</v>
      </c>
      <c r="G734" s="36">
        <f t="shared" si="922"/>
        <v>2.909328551141213</v>
      </c>
      <c r="H734" s="36">
        <f t="shared" ref="H734:AB734" si="1009">IFERROR(H404/H194,"")</f>
        <v>1.3753159224936815</v>
      </c>
      <c r="I734" s="36">
        <f t="shared" si="1009"/>
        <v>2.2066314271984626</v>
      </c>
      <c r="J734" s="36">
        <f t="shared" si="1009"/>
        <v>2.7029227557411275</v>
      </c>
      <c r="K734" s="36">
        <f t="shared" si="1009"/>
        <v>1.6564380264741276</v>
      </c>
      <c r="L734" s="36">
        <f t="shared" si="1009"/>
        <v>2.647917793401839</v>
      </c>
      <c r="M734" s="36">
        <f t="shared" si="1009"/>
        <v>2.4808131093134205</v>
      </c>
      <c r="N734" s="36">
        <f t="shared" si="1009"/>
        <v>2.7736029294698299</v>
      </c>
      <c r="O734" s="36">
        <f t="shared" si="1009"/>
        <v>1.9488282089873146</v>
      </c>
      <c r="P734" s="36">
        <f t="shared" si="1009"/>
        <v>3.0053087454596259</v>
      </c>
      <c r="Q734" s="36">
        <f t="shared" si="1009"/>
        <v>2.6001354707608941</v>
      </c>
      <c r="R734" s="36">
        <f t="shared" si="1009"/>
        <v>2.7201558625575633</v>
      </c>
      <c r="S734" s="36">
        <f t="shared" si="1009"/>
        <v>2.5003395585738541</v>
      </c>
      <c r="T734" s="36">
        <f t="shared" si="1009"/>
        <v>1.7874699685825171</v>
      </c>
      <c r="U734" s="36">
        <f t="shared" si="1009"/>
        <v>2.3604749787955894</v>
      </c>
      <c r="V734" s="36">
        <f t="shared" si="1009"/>
        <v>2.790233545647558</v>
      </c>
      <c r="W734" s="36">
        <f t="shared" si="1009"/>
        <v>2.2103071902779341</v>
      </c>
      <c r="X734" s="36">
        <f t="shared" si="1009"/>
        <v>3.1049484798371711</v>
      </c>
      <c r="Y734" s="36">
        <f t="shared" si="1009"/>
        <v>2.4406202278867615</v>
      </c>
      <c r="Z734" s="36">
        <f t="shared" si="1009"/>
        <v>3.1805681670774417</v>
      </c>
      <c r="AA734" s="36">
        <f t="shared" si="1009"/>
        <v>3.1186007915230438</v>
      </c>
      <c r="AB734" s="36">
        <f t="shared" si="1009"/>
        <v>3.0863209189001042</v>
      </c>
      <c r="AC734" s="36">
        <f t="shared" ref="AC734:AD734" si="1010">IFERROR(AC404/AC194,"")</f>
        <v>2.6416647345235336</v>
      </c>
      <c r="AD734" s="36">
        <f t="shared" si="1010"/>
        <v>2.1481195544281459</v>
      </c>
      <c r="AE734" s="56">
        <f t="shared" ref="AE734:AF734" si="1011">IFERROR(AE404/AE194,"")</f>
        <v>3</v>
      </c>
      <c r="AF734" s="51">
        <f t="shared" si="1011"/>
        <v>2.93</v>
      </c>
    </row>
    <row r="735" spans="1:32" x14ac:dyDescent="0.25">
      <c r="A735" s="2" t="s">
        <v>103</v>
      </c>
      <c r="B735" s="24" t="e">
        <f>VLOOKUP(Prod_Area_data[[#This Row],[or_product]],Ref_products[],2,FALSE)</f>
        <v>#N/A</v>
      </c>
      <c r="C735" s="24" t="str">
        <f>VLOOKUP(Prod_Area_data[[#This Row],[MS]],Ref_MS[],2,FALSE)</f>
        <v>Italy</v>
      </c>
      <c r="D735" s="28" t="str">
        <f t="shared" si="975"/>
        <v>Soya</v>
      </c>
      <c r="E735" s="28" t="str">
        <f t="shared" si="971"/>
        <v>IT</v>
      </c>
      <c r="F735" s="28" t="str">
        <f t="shared" si="971"/>
        <v>Italy</v>
      </c>
      <c r="G735" s="36">
        <f t="shared" si="922"/>
        <v>3.3848943745361892</v>
      </c>
      <c r="H735" s="36">
        <f t="shared" ref="H735:AB735" si="1012">IFERROR(H405/H195,"")</f>
        <v>3.57680126682502</v>
      </c>
      <c r="I735" s="36">
        <f t="shared" si="1012"/>
        <v>3.7764453961456099</v>
      </c>
      <c r="J735" s="36">
        <f t="shared" si="1012"/>
        <v>3.7250000000000001</v>
      </c>
      <c r="K735" s="36">
        <f t="shared" si="1012"/>
        <v>2.554240631163708</v>
      </c>
      <c r="L735" s="36">
        <f t="shared" si="1012"/>
        <v>3.4448138297872339</v>
      </c>
      <c r="M735" s="36">
        <f t="shared" si="1012"/>
        <v>3.6309914642153642</v>
      </c>
      <c r="N735" s="36">
        <f t="shared" si="1012"/>
        <v>3.0989319842608203</v>
      </c>
      <c r="O735" s="36">
        <f t="shared" si="1012"/>
        <v>3.1350729086722944</v>
      </c>
      <c r="P735" s="36">
        <f t="shared" si="1012"/>
        <v>3.2115027829313543</v>
      </c>
      <c r="Q735" s="36">
        <f t="shared" si="1012"/>
        <v>3.4758723088344472</v>
      </c>
      <c r="R735" s="36">
        <f t="shared" si="1012"/>
        <v>3.4634192213654322</v>
      </c>
      <c r="S735" s="36">
        <f t="shared" si="1012"/>
        <v>3.402265606170161</v>
      </c>
      <c r="T735" s="36">
        <f t="shared" si="1012"/>
        <v>2.7591999477090003</v>
      </c>
      <c r="U735" s="36">
        <f t="shared" si="1012"/>
        <v>3.3904968775454791</v>
      </c>
      <c r="V735" s="36">
        <f t="shared" si="1012"/>
        <v>4.0071284407609395</v>
      </c>
      <c r="W735" s="36">
        <f t="shared" si="1012"/>
        <v>3.6150559906790081</v>
      </c>
      <c r="X735" s="36">
        <f t="shared" si="1012"/>
        <v>3.7538360063875578</v>
      </c>
      <c r="Y735" s="36">
        <f t="shared" si="1012"/>
        <v>3.1628931207741453</v>
      </c>
      <c r="Z735" s="36">
        <f t="shared" si="1012"/>
        <v>3.487369484674975</v>
      </c>
      <c r="AA735" s="36">
        <f t="shared" si="1012"/>
        <v>3.6627885705923244</v>
      </c>
      <c r="AB735" s="36">
        <f t="shared" si="1012"/>
        <v>3.7693358841213449</v>
      </c>
      <c r="AC735" s="36">
        <f t="shared" ref="AC735:AD735" si="1013">IFERROR(AC405/AC195,"")</f>
        <v>3.105759125621804</v>
      </c>
      <c r="AD735" s="36">
        <f t="shared" si="1013"/>
        <v>2.6441479578431091</v>
      </c>
      <c r="AE735" s="56">
        <f t="shared" ref="AE735:AF735" si="1014">IFERROR(AE405/AE195,"")</f>
        <v>3.3861354273944388</v>
      </c>
      <c r="AF735" s="51">
        <f t="shared" si="1014"/>
        <v>3.41</v>
      </c>
    </row>
    <row r="736" spans="1:32" x14ac:dyDescent="0.25">
      <c r="A736" s="2" t="s">
        <v>103</v>
      </c>
      <c r="B736" s="24" t="e">
        <f>VLOOKUP(Prod_Area_data[[#This Row],[or_product]],Ref_products[],2,FALSE)</f>
        <v>#N/A</v>
      </c>
      <c r="C736" s="24" t="str">
        <f>VLOOKUP(Prod_Area_data[[#This Row],[MS]],Ref_MS[],2,FALSE)</f>
        <v>Cyprus</v>
      </c>
      <c r="D736" s="28" t="str">
        <f t="shared" si="975"/>
        <v>Soya</v>
      </c>
      <c r="E736" s="28" t="str">
        <f t="shared" si="971"/>
        <v>CY</v>
      </c>
      <c r="F736" s="28" t="str">
        <f t="shared" si="971"/>
        <v>Cyprus</v>
      </c>
      <c r="G736" s="36">
        <f t="shared" si="922"/>
        <v>0</v>
      </c>
      <c r="H736" s="36" t="str">
        <f t="shared" ref="H736:AB736" si="1015">IFERROR(H406/H196,"")</f>
        <v/>
      </c>
      <c r="I736" s="36" t="str">
        <f t="shared" si="1015"/>
        <v/>
      </c>
      <c r="J736" s="36" t="str">
        <f t="shared" si="1015"/>
        <v/>
      </c>
      <c r="K736" s="36" t="str">
        <f t="shared" si="1015"/>
        <v/>
      </c>
      <c r="L736" s="36" t="str">
        <f t="shared" si="1015"/>
        <v/>
      </c>
      <c r="M736" s="36" t="str">
        <f t="shared" si="1015"/>
        <v/>
      </c>
      <c r="N736" s="36" t="str">
        <f t="shared" si="1015"/>
        <v/>
      </c>
      <c r="O736" s="36" t="str">
        <f t="shared" si="1015"/>
        <v/>
      </c>
      <c r="P736" s="36" t="str">
        <f t="shared" si="1015"/>
        <v/>
      </c>
      <c r="Q736" s="36" t="str">
        <f t="shared" si="1015"/>
        <v/>
      </c>
      <c r="R736" s="36" t="str">
        <f t="shared" si="1015"/>
        <v/>
      </c>
      <c r="S736" s="36" t="str">
        <f t="shared" si="1015"/>
        <v/>
      </c>
      <c r="T736" s="36" t="str">
        <f t="shared" si="1015"/>
        <v/>
      </c>
      <c r="U736" s="36" t="str">
        <f t="shared" si="1015"/>
        <v/>
      </c>
      <c r="V736" s="36" t="str">
        <f t="shared" si="1015"/>
        <v/>
      </c>
      <c r="W736" s="36" t="str">
        <f t="shared" si="1015"/>
        <v/>
      </c>
      <c r="X736" s="36" t="str">
        <f t="shared" si="1015"/>
        <v/>
      </c>
      <c r="Y736" s="36" t="str">
        <f t="shared" si="1015"/>
        <v/>
      </c>
      <c r="Z736" s="36" t="str">
        <f t="shared" si="1015"/>
        <v/>
      </c>
      <c r="AA736" s="36" t="str">
        <f t="shared" si="1015"/>
        <v/>
      </c>
      <c r="AB736" s="36" t="str">
        <f t="shared" si="1015"/>
        <v/>
      </c>
      <c r="AC736" s="36" t="str">
        <f t="shared" ref="AC736:AD736" si="1016">IFERROR(AC406/AC196,"")</f>
        <v/>
      </c>
      <c r="AD736" s="36" t="str">
        <f t="shared" si="1016"/>
        <v/>
      </c>
      <c r="AE736" s="56" t="str">
        <f t="shared" ref="AE736:AF736" si="1017">IFERROR(AE406/AE196,"")</f>
        <v/>
      </c>
      <c r="AF736" s="51" t="str">
        <f t="shared" si="1017"/>
        <v/>
      </c>
    </row>
    <row r="737" spans="1:32" x14ac:dyDescent="0.25">
      <c r="A737" s="2" t="s">
        <v>103</v>
      </c>
      <c r="B737" s="24" t="e">
        <f>VLOOKUP(Prod_Area_data[[#This Row],[or_product]],Ref_products[],2,FALSE)</f>
        <v>#N/A</v>
      </c>
      <c r="C737" s="24" t="str">
        <f>VLOOKUP(Prod_Area_data[[#This Row],[MS]],Ref_MS[],2,FALSE)</f>
        <v>Latvia</v>
      </c>
      <c r="D737" s="28" t="str">
        <f t="shared" si="975"/>
        <v>Soya</v>
      </c>
      <c r="E737" s="28" t="str">
        <f t="shared" si="971"/>
        <v>LV</v>
      </c>
      <c r="F737" s="28" t="str">
        <f t="shared" si="971"/>
        <v>Latvia</v>
      </c>
      <c r="G737" s="36">
        <f t="shared" si="922"/>
        <v>0</v>
      </c>
      <c r="H737" s="36" t="str">
        <f t="shared" ref="H737:AB737" si="1018">IFERROR(H407/H197,"")</f>
        <v/>
      </c>
      <c r="I737" s="36" t="str">
        <f t="shared" si="1018"/>
        <v/>
      </c>
      <c r="J737" s="36" t="str">
        <f t="shared" si="1018"/>
        <v/>
      </c>
      <c r="K737" s="36" t="str">
        <f t="shared" si="1018"/>
        <v/>
      </c>
      <c r="L737" s="36" t="str">
        <f t="shared" si="1018"/>
        <v/>
      </c>
      <c r="M737" s="36" t="str">
        <f t="shared" si="1018"/>
        <v/>
      </c>
      <c r="N737" s="36" t="str">
        <f t="shared" si="1018"/>
        <v/>
      </c>
      <c r="O737" s="36" t="str">
        <f t="shared" si="1018"/>
        <v/>
      </c>
      <c r="P737" s="36" t="str">
        <f t="shared" si="1018"/>
        <v/>
      </c>
      <c r="Q737" s="36" t="str">
        <f t="shared" si="1018"/>
        <v/>
      </c>
      <c r="R737" s="36" t="str">
        <f t="shared" si="1018"/>
        <v/>
      </c>
      <c r="S737" s="36" t="str">
        <f t="shared" si="1018"/>
        <v/>
      </c>
      <c r="T737" s="36" t="str">
        <f t="shared" si="1018"/>
        <v/>
      </c>
      <c r="U737" s="36" t="str">
        <f t="shared" si="1018"/>
        <v/>
      </c>
      <c r="V737" s="36" t="str">
        <f t="shared" si="1018"/>
        <v/>
      </c>
      <c r="W737" s="36" t="str">
        <f t="shared" si="1018"/>
        <v/>
      </c>
      <c r="X737" s="36" t="str">
        <f t="shared" si="1018"/>
        <v/>
      </c>
      <c r="Y737" s="36" t="str">
        <f t="shared" si="1018"/>
        <v/>
      </c>
      <c r="Z737" s="36" t="str">
        <f t="shared" si="1018"/>
        <v/>
      </c>
      <c r="AA737" s="36" t="str">
        <f t="shared" si="1018"/>
        <v/>
      </c>
      <c r="AB737" s="36" t="str">
        <f t="shared" si="1018"/>
        <v/>
      </c>
      <c r="AC737" s="36" t="str">
        <f t="shared" ref="AC737:AD737" si="1019">IFERROR(AC407/AC197,"")</f>
        <v/>
      </c>
      <c r="AD737" s="36" t="str">
        <f t="shared" si="1019"/>
        <v/>
      </c>
      <c r="AE737" s="56" t="str">
        <f t="shared" ref="AE737:AF737" si="1020">IFERROR(AE407/AE197,"")</f>
        <v/>
      </c>
      <c r="AF737" s="51" t="str">
        <f t="shared" si="1020"/>
        <v/>
      </c>
    </row>
    <row r="738" spans="1:32" x14ac:dyDescent="0.25">
      <c r="A738" s="2" t="s">
        <v>103</v>
      </c>
      <c r="B738" s="24" t="e">
        <f>VLOOKUP(Prod_Area_data[[#This Row],[or_product]],Ref_products[],2,FALSE)</f>
        <v>#N/A</v>
      </c>
      <c r="C738" s="24" t="str">
        <f>VLOOKUP(Prod_Area_data[[#This Row],[MS]],Ref_MS[],2,FALSE)</f>
        <v>Lithuania</v>
      </c>
      <c r="D738" s="28" t="str">
        <f t="shared" si="975"/>
        <v>Soya</v>
      </c>
      <c r="E738" s="28" t="str">
        <f t="shared" si="971"/>
        <v>LT</v>
      </c>
      <c r="F738" s="28" t="str">
        <f t="shared" si="971"/>
        <v>Lithuania</v>
      </c>
      <c r="G738" s="36">
        <f t="shared" si="922"/>
        <v>1.2162676293111079</v>
      </c>
      <c r="H738" s="36" t="str">
        <f t="shared" ref="H738:AB738" si="1021">IFERROR(H408/H198,"")</f>
        <v/>
      </c>
      <c r="I738" s="36" t="str">
        <f t="shared" si="1021"/>
        <v/>
      </c>
      <c r="J738" s="36" t="str">
        <f t="shared" si="1021"/>
        <v/>
      </c>
      <c r="K738" s="36" t="str">
        <f t="shared" si="1021"/>
        <v/>
      </c>
      <c r="L738" s="36" t="str">
        <f t="shared" si="1021"/>
        <v/>
      </c>
      <c r="M738" s="36" t="str">
        <f t="shared" si="1021"/>
        <v/>
      </c>
      <c r="N738" s="36" t="str">
        <f t="shared" si="1021"/>
        <v/>
      </c>
      <c r="O738" s="36" t="str">
        <f t="shared" si="1021"/>
        <v/>
      </c>
      <c r="P738" s="36" t="str">
        <f t="shared" si="1021"/>
        <v/>
      </c>
      <c r="Q738" s="36" t="str">
        <f t="shared" si="1021"/>
        <v/>
      </c>
      <c r="R738" s="36" t="str">
        <f t="shared" si="1021"/>
        <v/>
      </c>
      <c r="S738" s="36">
        <f t="shared" si="1021"/>
        <v>0.87499999999999989</v>
      </c>
      <c r="T738" s="36">
        <f t="shared" si="1021"/>
        <v>0.69230769230769229</v>
      </c>
      <c r="U738" s="36">
        <f t="shared" si="1021"/>
        <v>1.0714285714285714</v>
      </c>
      <c r="V738" s="36">
        <f t="shared" si="1021"/>
        <v>0.80952380952380942</v>
      </c>
      <c r="W738" s="36">
        <f t="shared" si="1021"/>
        <v>0.67680608365019013</v>
      </c>
      <c r="X738" s="36">
        <f t="shared" si="1021"/>
        <v>1.6486486486486485</v>
      </c>
      <c r="Y738" s="36">
        <f t="shared" si="1021"/>
        <v>1.2388663967611335</v>
      </c>
      <c r="Z738" s="36">
        <f t="shared" si="1021"/>
        <v>1.7968750000000002</v>
      </c>
      <c r="AA738" s="36">
        <f t="shared" si="1021"/>
        <v>1.2692307692307692</v>
      </c>
      <c r="AB738" s="36">
        <f t="shared" si="1021"/>
        <v>1.2367149758454108</v>
      </c>
      <c r="AC738" s="36">
        <f t="shared" ref="AC738:AD738" si="1022">IFERROR(AC408/AC198,"")</f>
        <v>1.448051948051948</v>
      </c>
      <c r="AD738" s="36">
        <f t="shared" si="1022"/>
        <v>1.1225490196078431</v>
      </c>
      <c r="AE738" s="56">
        <f t="shared" ref="AE738:AF738" si="1023">IFERROR(AE408/AE198,"")</f>
        <v>1.142857142857143</v>
      </c>
      <c r="AF738" s="51">
        <f t="shared" si="1023"/>
        <v>1.3917829979244798</v>
      </c>
    </row>
    <row r="739" spans="1:32" x14ac:dyDescent="0.25">
      <c r="A739" s="2" t="s">
        <v>103</v>
      </c>
      <c r="B739" s="24" t="e">
        <f>VLOOKUP(Prod_Area_data[[#This Row],[or_product]],Ref_products[],2,FALSE)</f>
        <v>#N/A</v>
      </c>
      <c r="C739" s="24" t="str">
        <f>VLOOKUP(Prod_Area_data[[#This Row],[MS]],Ref_MS[],2,FALSE)</f>
        <v>Luxembourg</v>
      </c>
      <c r="D739" s="28" t="str">
        <f t="shared" si="975"/>
        <v>Soya</v>
      </c>
      <c r="E739" s="28" t="str">
        <f t="shared" si="971"/>
        <v>LU</v>
      </c>
      <c r="F739" s="28" t="str">
        <f t="shared" si="971"/>
        <v>Luxembourg</v>
      </c>
      <c r="G739" s="36">
        <f t="shared" si="922"/>
        <v>1.3333333333333333</v>
      </c>
      <c r="H739" s="36" t="str">
        <f t="shared" ref="H739:AB739" si="1024">IFERROR(H409/H199,"")</f>
        <v/>
      </c>
      <c r="I739" s="36" t="str">
        <f t="shared" si="1024"/>
        <v/>
      </c>
      <c r="J739" s="36" t="str">
        <f t="shared" si="1024"/>
        <v/>
      </c>
      <c r="K739" s="36" t="str">
        <f t="shared" si="1024"/>
        <v/>
      </c>
      <c r="L739" s="36" t="str">
        <f t="shared" si="1024"/>
        <v/>
      </c>
      <c r="M739" s="36" t="str">
        <f t="shared" si="1024"/>
        <v/>
      </c>
      <c r="N739" s="36" t="str">
        <f t="shared" si="1024"/>
        <v/>
      </c>
      <c r="O739" s="36" t="str">
        <f t="shared" si="1024"/>
        <v/>
      </c>
      <c r="P739" s="36" t="str">
        <f t="shared" si="1024"/>
        <v/>
      </c>
      <c r="Q739" s="36" t="str">
        <f t="shared" si="1024"/>
        <v/>
      </c>
      <c r="R739" s="36" t="str">
        <f t="shared" si="1024"/>
        <v/>
      </c>
      <c r="S739" s="36" t="str">
        <f t="shared" si="1024"/>
        <v/>
      </c>
      <c r="T739" s="36" t="str">
        <f t="shared" si="1024"/>
        <v/>
      </c>
      <c r="U739" s="36" t="str">
        <f t="shared" si="1024"/>
        <v/>
      </c>
      <c r="V739" s="36" t="str">
        <f t="shared" si="1024"/>
        <v/>
      </c>
      <c r="W739" s="36" t="str">
        <f t="shared" si="1024"/>
        <v/>
      </c>
      <c r="X739" s="36" t="str">
        <f t="shared" si="1024"/>
        <v/>
      </c>
      <c r="Y739" s="36" t="str">
        <f t="shared" si="1024"/>
        <v/>
      </c>
      <c r="Z739" s="36" t="str">
        <f t="shared" si="1024"/>
        <v/>
      </c>
      <c r="AA739" s="36" t="str">
        <f t="shared" si="1024"/>
        <v/>
      </c>
      <c r="AB739" s="36">
        <f t="shared" si="1024"/>
        <v>3</v>
      </c>
      <c r="AC739" s="36">
        <f t="shared" ref="AC739:AD739" si="1025">IFERROR(AC409/AC199,"")</f>
        <v>2</v>
      </c>
      <c r="AD739" s="36">
        <f t="shared" si="1025"/>
        <v>2</v>
      </c>
      <c r="AE739" s="56">
        <f t="shared" ref="AE739:AF739" si="1026">IFERROR(AE409/AE199,"")</f>
        <v>0</v>
      </c>
      <c r="AF739" s="51">
        <f t="shared" si="1026"/>
        <v>0</v>
      </c>
    </row>
    <row r="740" spans="1:32" x14ac:dyDescent="0.25">
      <c r="A740" s="2" t="s">
        <v>103</v>
      </c>
      <c r="B740" s="24" t="e">
        <f>VLOOKUP(Prod_Area_data[[#This Row],[or_product]],Ref_products[],2,FALSE)</f>
        <v>#N/A</v>
      </c>
      <c r="C740" s="24" t="str">
        <f>VLOOKUP(Prod_Area_data[[#This Row],[MS]],Ref_MS[],2,FALSE)</f>
        <v>Hungary</v>
      </c>
      <c r="D740" s="28" t="str">
        <f t="shared" si="975"/>
        <v>Soya</v>
      </c>
      <c r="E740" s="28" t="str">
        <f t="shared" si="971"/>
        <v>HU</v>
      </c>
      <c r="F740" s="28" t="str">
        <f t="shared" si="971"/>
        <v>Hungary</v>
      </c>
      <c r="G740" s="36">
        <f t="shared" si="922"/>
        <v>2.7526573707295761</v>
      </c>
      <c r="H740" s="36">
        <f t="shared" ref="H740:AB740" si="1027">IFERROR(H410/H200,"")</f>
        <v>1.3873873873873874</v>
      </c>
      <c r="I740" s="36">
        <f t="shared" si="1027"/>
        <v>2.0145631067961163</v>
      </c>
      <c r="J740" s="36">
        <f t="shared" si="1027"/>
        <v>2.2480000000000002</v>
      </c>
      <c r="K740" s="36">
        <f t="shared" si="1027"/>
        <v>1.6534653465346534</v>
      </c>
      <c r="L740" s="36">
        <f t="shared" si="1027"/>
        <v>2.3736263736263736</v>
      </c>
      <c r="M740" s="36">
        <f t="shared" si="1027"/>
        <v>2.3214285714285712</v>
      </c>
      <c r="N740" s="36">
        <f t="shared" si="1027"/>
        <v>2.3676880222841228</v>
      </c>
      <c r="O740" s="36">
        <f t="shared" si="1027"/>
        <v>1.6413373860182372</v>
      </c>
      <c r="P740" s="36">
        <f t="shared" si="1027"/>
        <v>2.5551724137931031</v>
      </c>
      <c r="Q740" s="36">
        <f t="shared" si="1027"/>
        <v>2.2730158730158729</v>
      </c>
      <c r="R740" s="36">
        <f t="shared" si="1027"/>
        <v>2.2669143008755639</v>
      </c>
      <c r="S740" s="36">
        <f t="shared" si="1027"/>
        <v>2.3155327968788102</v>
      </c>
      <c r="T740" s="36">
        <f t="shared" si="1027"/>
        <v>1.6555854314348573</v>
      </c>
      <c r="U740" s="36">
        <f t="shared" si="1027"/>
        <v>1.8597402597402597</v>
      </c>
      <c r="V740" s="36">
        <f t="shared" si="1027"/>
        <v>2.6900162904351874</v>
      </c>
      <c r="W740" s="36">
        <f t="shared" si="1027"/>
        <v>2.025131907803388</v>
      </c>
      <c r="X740" s="36">
        <f t="shared" si="1027"/>
        <v>3.0268720301491068</v>
      </c>
      <c r="Y740" s="36">
        <f t="shared" si="1027"/>
        <v>2.3692348354698032</v>
      </c>
      <c r="Z740" s="36">
        <f t="shared" si="1027"/>
        <v>2.9175788795878947</v>
      </c>
      <c r="AA740" s="36">
        <f t="shared" si="1027"/>
        <v>2.9120728147003265</v>
      </c>
      <c r="AB740" s="36">
        <f t="shared" si="1027"/>
        <v>2.8252940173853758</v>
      </c>
      <c r="AC740" s="36">
        <f t="shared" ref="AC740:AD740" si="1028">IFERROR(AC410/AC200,"")</f>
        <v>2.5206052801030268</v>
      </c>
      <c r="AD740" s="36">
        <f t="shared" si="1028"/>
        <v>2.0288171394085697</v>
      </c>
      <c r="AE740" s="56">
        <f t="shared" ref="AE740:AF740" si="1029">IFERROR(AE410/AE200,"")</f>
        <v>3.0354512759034082</v>
      </c>
      <c r="AF740" s="51">
        <f t="shared" si="1029"/>
        <v>2.87</v>
      </c>
    </row>
    <row r="741" spans="1:32" x14ac:dyDescent="0.25">
      <c r="A741" s="2" t="s">
        <v>103</v>
      </c>
      <c r="B741" s="24" t="e">
        <f>VLOOKUP(Prod_Area_data[[#This Row],[or_product]],Ref_products[],2,FALSE)</f>
        <v>#N/A</v>
      </c>
      <c r="C741" s="24" t="str">
        <f>VLOOKUP(Prod_Area_data[[#This Row],[MS]],Ref_MS[],2,FALSE)</f>
        <v>Malta</v>
      </c>
      <c r="D741" s="28" t="str">
        <f t="shared" si="975"/>
        <v>Soya</v>
      </c>
      <c r="E741" s="28" t="str">
        <f t="shared" si="971"/>
        <v>MT</v>
      </c>
      <c r="F741" s="28" t="str">
        <f t="shared" si="971"/>
        <v>Malta</v>
      </c>
      <c r="G741" s="36">
        <f t="shared" si="922"/>
        <v>0</v>
      </c>
      <c r="H741" s="36" t="str">
        <f t="shared" ref="H741:AB741" si="1030">IFERROR(H411/H201,"")</f>
        <v/>
      </c>
      <c r="I741" s="36" t="str">
        <f t="shared" si="1030"/>
        <v/>
      </c>
      <c r="J741" s="36" t="str">
        <f t="shared" si="1030"/>
        <v/>
      </c>
      <c r="K741" s="36" t="str">
        <f t="shared" si="1030"/>
        <v/>
      </c>
      <c r="L741" s="36" t="str">
        <f t="shared" si="1030"/>
        <v/>
      </c>
      <c r="M741" s="36" t="str">
        <f t="shared" si="1030"/>
        <v/>
      </c>
      <c r="N741" s="36" t="str">
        <f t="shared" si="1030"/>
        <v/>
      </c>
      <c r="O741" s="36" t="str">
        <f t="shared" si="1030"/>
        <v/>
      </c>
      <c r="P741" s="36" t="str">
        <f t="shared" si="1030"/>
        <v/>
      </c>
      <c r="Q741" s="36" t="str">
        <f t="shared" si="1030"/>
        <v/>
      </c>
      <c r="R741" s="36" t="str">
        <f t="shared" si="1030"/>
        <v/>
      </c>
      <c r="S741" s="36" t="str">
        <f t="shared" si="1030"/>
        <v/>
      </c>
      <c r="T741" s="36" t="str">
        <f t="shared" si="1030"/>
        <v/>
      </c>
      <c r="U741" s="36" t="str">
        <f t="shared" si="1030"/>
        <v/>
      </c>
      <c r="V741" s="36" t="str">
        <f t="shared" si="1030"/>
        <v/>
      </c>
      <c r="W741" s="36" t="str">
        <f t="shared" si="1030"/>
        <v/>
      </c>
      <c r="X741" s="36" t="str">
        <f t="shared" si="1030"/>
        <v/>
      </c>
      <c r="Y741" s="36" t="str">
        <f t="shared" si="1030"/>
        <v/>
      </c>
      <c r="Z741" s="36" t="str">
        <f t="shared" si="1030"/>
        <v/>
      </c>
      <c r="AA741" s="36" t="str">
        <f t="shared" si="1030"/>
        <v/>
      </c>
      <c r="AB741" s="36" t="str">
        <f t="shared" si="1030"/>
        <v/>
      </c>
      <c r="AC741" s="36" t="str">
        <f t="shared" ref="AC741:AD741" si="1031">IFERROR(AC411/AC201,"")</f>
        <v/>
      </c>
      <c r="AD741" s="36" t="str">
        <f t="shared" si="1031"/>
        <v/>
      </c>
      <c r="AE741" s="56" t="str">
        <f t="shared" ref="AE741:AF741" si="1032">IFERROR(AE411/AE201,"")</f>
        <v/>
      </c>
      <c r="AF741" s="51" t="str">
        <f t="shared" si="1032"/>
        <v/>
      </c>
    </row>
    <row r="742" spans="1:32" x14ac:dyDescent="0.25">
      <c r="A742" s="2" t="s">
        <v>103</v>
      </c>
      <c r="B742" s="24" t="e">
        <f>VLOOKUP(Prod_Area_data[[#This Row],[or_product]],Ref_products[],2,FALSE)</f>
        <v>#N/A</v>
      </c>
      <c r="C742" s="24" t="str">
        <f>VLOOKUP(Prod_Area_data[[#This Row],[MS]],Ref_MS[],2,FALSE)</f>
        <v>Netherlands</v>
      </c>
      <c r="D742" s="28" t="str">
        <f t="shared" si="975"/>
        <v>Soya</v>
      </c>
      <c r="E742" s="28" t="str">
        <f t="shared" si="971"/>
        <v>NL</v>
      </c>
      <c r="F742" s="28" t="str">
        <f t="shared" si="971"/>
        <v>Netherlands</v>
      </c>
      <c r="G742" s="36">
        <f t="shared" si="922"/>
        <v>0</v>
      </c>
      <c r="H742" s="36" t="str">
        <f t="shared" ref="H742:AB742" si="1033">IFERROR(H412/H202,"")</f>
        <v/>
      </c>
      <c r="I742" s="36" t="str">
        <f t="shared" si="1033"/>
        <v/>
      </c>
      <c r="J742" s="36" t="str">
        <f t="shared" si="1033"/>
        <v/>
      </c>
      <c r="K742" s="36" t="str">
        <f t="shared" si="1033"/>
        <v/>
      </c>
      <c r="L742" s="36" t="str">
        <f t="shared" si="1033"/>
        <v/>
      </c>
      <c r="M742" s="36" t="str">
        <f t="shared" si="1033"/>
        <v/>
      </c>
      <c r="N742" s="36" t="str">
        <f t="shared" si="1033"/>
        <v/>
      </c>
      <c r="O742" s="36" t="str">
        <f t="shared" si="1033"/>
        <v/>
      </c>
      <c r="P742" s="36" t="str">
        <f t="shared" si="1033"/>
        <v/>
      </c>
      <c r="Q742" s="36" t="str">
        <f t="shared" si="1033"/>
        <v/>
      </c>
      <c r="R742" s="36" t="str">
        <f t="shared" si="1033"/>
        <v/>
      </c>
      <c r="S742" s="36" t="str">
        <f t="shared" si="1033"/>
        <v/>
      </c>
      <c r="T742" s="36" t="str">
        <f t="shared" si="1033"/>
        <v/>
      </c>
      <c r="U742" s="36" t="str">
        <f t="shared" si="1033"/>
        <v/>
      </c>
      <c r="V742" s="36" t="str">
        <f t="shared" si="1033"/>
        <v/>
      </c>
      <c r="W742" s="36" t="str">
        <f t="shared" si="1033"/>
        <v/>
      </c>
      <c r="X742" s="36" t="str">
        <f t="shared" si="1033"/>
        <v/>
      </c>
      <c r="Y742" s="36" t="str">
        <f t="shared" si="1033"/>
        <v/>
      </c>
      <c r="Z742" s="36">
        <f t="shared" si="1033"/>
        <v>0</v>
      </c>
      <c r="AA742" s="36">
        <f t="shared" si="1033"/>
        <v>0</v>
      </c>
      <c r="AB742" s="36" t="str">
        <f t="shared" si="1033"/>
        <v/>
      </c>
      <c r="AC742" s="36">
        <f t="shared" ref="AC742:AD742" si="1034">IFERROR(AC412/AC202,"")</f>
        <v>0</v>
      </c>
      <c r="AD742" s="36">
        <f t="shared" si="1034"/>
        <v>0</v>
      </c>
      <c r="AE742" s="56" t="str">
        <f t="shared" ref="AE742:AF742" si="1035">IFERROR(AE412/AE202,"")</f>
        <v/>
      </c>
      <c r="AF742" s="51">
        <f t="shared" si="1035"/>
        <v>0</v>
      </c>
    </row>
    <row r="743" spans="1:32" x14ac:dyDescent="0.25">
      <c r="A743" s="2" t="s">
        <v>103</v>
      </c>
      <c r="B743" s="24" t="e">
        <f>VLOOKUP(Prod_Area_data[[#This Row],[or_product]],Ref_products[],2,FALSE)</f>
        <v>#N/A</v>
      </c>
      <c r="C743" s="24" t="str">
        <f>VLOOKUP(Prod_Area_data[[#This Row],[MS]],Ref_MS[],2,FALSE)</f>
        <v>Austria</v>
      </c>
      <c r="D743" s="28" t="str">
        <f t="shared" si="975"/>
        <v>Soya</v>
      </c>
      <c r="E743" s="28" t="str">
        <f t="shared" si="971"/>
        <v>AT</v>
      </c>
      <c r="F743" s="28" t="str">
        <f t="shared" si="971"/>
        <v>Austria</v>
      </c>
      <c r="G743" s="36">
        <f t="shared" si="922"/>
        <v>3.0249836296162775</v>
      </c>
      <c r="H743" s="36">
        <f t="shared" ref="H743:AB743" si="1036">IFERROR(H413/H203,"")</f>
        <v>2.1161290322580641</v>
      </c>
      <c r="I743" s="36">
        <f t="shared" si="1036"/>
        <v>2.0797546012269938</v>
      </c>
      <c r="J743" s="36">
        <f t="shared" si="1036"/>
        <v>2.5214285714285714</v>
      </c>
      <c r="K743" s="36">
        <f t="shared" si="1036"/>
        <v>2.5483870967741935</v>
      </c>
      <c r="L743" s="36">
        <f t="shared" si="1036"/>
        <v>2.5027932960893855</v>
      </c>
      <c r="M743" s="36">
        <f t="shared" si="1036"/>
        <v>2.8317757009345796</v>
      </c>
      <c r="N743" s="36">
        <f t="shared" si="1036"/>
        <v>2.6</v>
      </c>
      <c r="O743" s="36">
        <f t="shared" si="1036"/>
        <v>2.6188118811881189</v>
      </c>
      <c r="P743" s="36">
        <f t="shared" si="1036"/>
        <v>2.9402173913043481</v>
      </c>
      <c r="Q743" s="36">
        <f t="shared" si="1036"/>
        <v>2.8181818181818179</v>
      </c>
      <c r="R743" s="36">
        <f t="shared" si="1036"/>
        <v>2.7498545666084935</v>
      </c>
      <c r="S743" s="36">
        <f t="shared" si="1036"/>
        <v>2.8693599160545644</v>
      </c>
      <c r="T743" s="36">
        <f t="shared" si="1036"/>
        <v>2.8047401023431187</v>
      </c>
      <c r="U743" s="36">
        <f t="shared" si="1036"/>
        <v>1.9695455626933143</v>
      </c>
      <c r="V743" s="36">
        <f t="shared" si="1036"/>
        <v>2.6951859456992926</v>
      </c>
      <c r="W743" s="36">
        <f t="shared" si="1036"/>
        <v>2.3936731107205622</v>
      </c>
      <c r="X743" s="36">
        <f t="shared" si="1036"/>
        <v>3.0648724643502709</v>
      </c>
      <c r="Y743" s="36">
        <f t="shared" si="1036"/>
        <v>3.0001551109042963</v>
      </c>
      <c r="Z743" s="36">
        <f t="shared" si="1036"/>
        <v>2.7261165335699498</v>
      </c>
      <c r="AA743" s="36">
        <f t="shared" si="1036"/>
        <v>3.1105331599479848</v>
      </c>
      <c r="AB743" s="36">
        <f t="shared" si="1036"/>
        <v>2.9562043795620436</v>
      </c>
      <c r="AC743" s="36">
        <f t="shared" ref="AC743:AD743" si="1037">IFERROR(AC413/AC203,"")</f>
        <v>3.0634610372686999</v>
      </c>
      <c r="AD743" s="36">
        <f t="shared" si="1037"/>
        <v>2.6198655713218821</v>
      </c>
      <c r="AE743" s="56">
        <f t="shared" ref="AE743:AF743" si="1038">IFERROR(AE413/AE203,"")</f>
        <v>3.0552854720180895</v>
      </c>
      <c r="AF743" s="51">
        <f t="shared" si="1038"/>
        <v>3.09</v>
      </c>
    </row>
    <row r="744" spans="1:32" x14ac:dyDescent="0.25">
      <c r="A744" s="2" t="s">
        <v>103</v>
      </c>
      <c r="B744" s="24" t="e">
        <f>VLOOKUP(Prod_Area_data[[#This Row],[or_product]],Ref_products[],2,FALSE)</f>
        <v>#N/A</v>
      </c>
      <c r="C744" s="24" t="str">
        <f>VLOOKUP(Prod_Area_data[[#This Row],[MS]],Ref_MS[],2,FALSE)</f>
        <v>Poland</v>
      </c>
      <c r="D744" s="28" t="str">
        <f t="shared" si="975"/>
        <v>Soya</v>
      </c>
      <c r="E744" s="28" t="str">
        <f t="shared" si="971"/>
        <v>PL</v>
      </c>
      <c r="F744" s="28" t="str">
        <f t="shared" si="971"/>
        <v>Poland</v>
      </c>
      <c r="G744" s="36">
        <f t="shared" si="922"/>
        <v>2.2191253592488476</v>
      </c>
      <c r="H744" s="36" t="str">
        <f t="shared" ref="H744:AB744" si="1039">IFERROR(H414/H204,"")</f>
        <v/>
      </c>
      <c r="I744" s="36" t="str">
        <f t="shared" si="1039"/>
        <v/>
      </c>
      <c r="J744" s="36" t="str">
        <f t="shared" si="1039"/>
        <v/>
      </c>
      <c r="K744" s="36">
        <f t="shared" si="1039"/>
        <v>0.74999999999999989</v>
      </c>
      <c r="L744" s="36">
        <f t="shared" si="1039"/>
        <v>1.3333333333333335</v>
      </c>
      <c r="M744" s="36">
        <f t="shared" si="1039"/>
        <v>1</v>
      </c>
      <c r="N744" s="36">
        <f t="shared" si="1039"/>
        <v>1</v>
      </c>
      <c r="O744" s="36">
        <f t="shared" si="1039"/>
        <v>1.6666666666666667</v>
      </c>
      <c r="P744" s="36">
        <f t="shared" si="1039"/>
        <v>1</v>
      </c>
      <c r="Q744" s="36">
        <f t="shared" si="1039"/>
        <v>2</v>
      </c>
      <c r="R744" s="36">
        <f t="shared" si="1039"/>
        <v>1</v>
      </c>
      <c r="S744" s="36">
        <f t="shared" si="1039"/>
        <v>1.4999999999999998</v>
      </c>
      <c r="T744" s="36">
        <f t="shared" si="1039"/>
        <v>1.6666666666666665</v>
      </c>
      <c r="U744" s="36" t="str">
        <f t="shared" si="1039"/>
        <v/>
      </c>
      <c r="V744" s="36">
        <f t="shared" si="1039"/>
        <v>1.8558558558558558</v>
      </c>
      <c r="W744" s="36">
        <f t="shared" si="1039"/>
        <v>1.4193548387096775</v>
      </c>
      <c r="X744" s="36">
        <f t="shared" si="1039"/>
        <v>1.9342105263157894</v>
      </c>
      <c r="Y744" s="36">
        <f t="shared" si="1039"/>
        <v>2.1757770632368705</v>
      </c>
      <c r="Z744" s="36">
        <f t="shared" si="1039"/>
        <v>1.8844036697247706</v>
      </c>
      <c r="AA744" s="36">
        <f t="shared" si="1039"/>
        <v>1.9393939393939394</v>
      </c>
      <c r="AB744" s="36">
        <f t="shared" si="1039"/>
        <v>2.0466926070038909</v>
      </c>
      <c r="AC744" s="36">
        <f t="shared" ref="AC744:AD744" si="1040">IFERROR(AC414/AC204,"")</f>
        <v>2.2508143322475567</v>
      </c>
      <c r="AD744" s="36">
        <f t="shared" si="1040"/>
        <v>2.3598691384950929</v>
      </c>
      <c r="AE744" s="56">
        <f t="shared" ref="AE744:AF744" si="1041">IFERROR(AE414/AE204,"")</f>
        <v>2.436659192825112</v>
      </c>
      <c r="AF744" s="51">
        <f t="shared" si="1041"/>
        <v>2.38</v>
      </c>
    </row>
    <row r="745" spans="1:32" x14ac:dyDescent="0.25">
      <c r="A745" s="2" t="s">
        <v>103</v>
      </c>
      <c r="B745" s="24" t="e">
        <f>VLOOKUP(Prod_Area_data[[#This Row],[or_product]],Ref_products[],2,FALSE)</f>
        <v>#N/A</v>
      </c>
      <c r="C745" s="24" t="str">
        <f>VLOOKUP(Prod_Area_data[[#This Row],[MS]],Ref_MS[],2,FALSE)</f>
        <v>Portugal</v>
      </c>
      <c r="D745" s="28" t="str">
        <f t="shared" si="975"/>
        <v>Soya</v>
      </c>
      <c r="E745" s="28" t="str">
        <f t="shared" si="971"/>
        <v>PT</v>
      </c>
      <c r="F745" s="28" t="str">
        <f t="shared" si="971"/>
        <v>Portugal</v>
      </c>
      <c r="G745" s="36">
        <f t="shared" si="922"/>
        <v>0</v>
      </c>
      <c r="H745" s="36" t="str">
        <f t="shared" ref="H745:AB745" si="1042">IFERROR(H415/H205,"")</f>
        <v/>
      </c>
      <c r="I745" s="36" t="str">
        <f t="shared" si="1042"/>
        <v/>
      </c>
      <c r="J745" s="36" t="str">
        <f t="shared" si="1042"/>
        <v/>
      </c>
      <c r="K745" s="36" t="str">
        <f t="shared" si="1042"/>
        <v/>
      </c>
      <c r="L745" s="36" t="str">
        <f t="shared" si="1042"/>
        <v/>
      </c>
      <c r="M745" s="36" t="str">
        <f t="shared" si="1042"/>
        <v/>
      </c>
      <c r="N745" s="36" t="str">
        <f t="shared" si="1042"/>
        <v/>
      </c>
      <c r="O745" s="36" t="str">
        <f t="shared" si="1042"/>
        <v/>
      </c>
      <c r="P745" s="36" t="str">
        <f t="shared" si="1042"/>
        <v/>
      </c>
      <c r="Q745" s="36" t="str">
        <f t="shared" si="1042"/>
        <v/>
      </c>
      <c r="R745" s="36" t="str">
        <f t="shared" si="1042"/>
        <v/>
      </c>
      <c r="S745" s="36" t="str">
        <f t="shared" si="1042"/>
        <v/>
      </c>
      <c r="T745" s="36" t="str">
        <f t="shared" si="1042"/>
        <v/>
      </c>
      <c r="U745" s="36" t="str">
        <f t="shared" si="1042"/>
        <v/>
      </c>
      <c r="V745" s="36" t="str">
        <f t="shared" si="1042"/>
        <v/>
      </c>
      <c r="W745" s="36" t="str">
        <f t="shared" si="1042"/>
        <v/>
      </c>
      <c r="X745" s="36" t="str">
        <f t="shared" si="1042"/>
        <v/>
      </c>
      <c r="Y745" s="36" t="str">
        <f t="shared" si="1042"/>
        <v/>
      </c>
      <c r="Z745" s="36" t="str">
        <f t="shared" si="1042"/>
        <v/>
      </c>
      <c r="AA745" s="36" t="str">
        <f t="shared" si="1042"/>
        <v/>
      </c>
      <c r="AB745" s="36" t="str">
        <f t="shared" si="1042"/>
        <v/>
      </c>
      <c r="AC745" s="36" t="str">
        <f t="shared" ref="AC745:AD745" si="1043">IFERROR(AC415/AC205,"")</f>
        <v/>
      </c>
      <c r="AD745" s="36" t="str">
        <f t="shared" si="1043"/>
        <v/>
      </c>
      <c r="AE745" s="56" t="str">
        <f t="shared" ref="AE745:AF745" si="1044">IFERROR(AE415/AE205,"")</f>
        <v/>
      </c>
      <c r="AF745" s="51" t="str">
        <f t="shared" si="1044"/>
        <v/>
      </c>
    </row>
    <row r="746" spans="1:32" x14ac:dyDescent="0.25">
      <c r="A746" s="2" t="s">
        <v>103</v>
      </c>
      <c r="B746" s="24" t="e">
        <f>VLOOKUP(Prod_Area_data[[#This Row],[or_product]],Ref_products[],2,FALSE)</f>
        <v>#N/A</v>
      </c>
      <c r="C746" s="24" t="str">
        <f>VLOOKUP(Prod_Area_data[[#This Row],[MS]],Ref_MS[],2,FALSE)</f>
        <v>Romania</v>
      </c>
      <c r="D746" s="28" t="str">
        <f t="shared" si="975"/>
        <v>Soya</v>
      </c>
      <c r="E746" s="28" t="str">
        <f t="shared" si="971"/>
        <v>RO</v>
      </c>
      <c r="F746" s="28" t="str">
        <f t="shared" si="971"/>
        <v>Romania</v>
      </c>
      <c r="G746" s="36">
        <f t="shared" si="922"/>
        <v>2.1743981307732612</v>
      </c>
      <c r="H746" s="36">
        <f t="shared" ref="H746:AB746" si="1045">IFERROR(H416/H206,"")</f>
        <v>0.59386219866643863</v>
      </c>
      <c r="I746" s="36">
        <f t="shared" si="1045"/>
        <v>1.6229068988613529</v>
      </c>
      <c r="J746" s="36">
        <f t="shared" si="1045"/>
        <v>2.0330175536361104</v>
      </c>
      <c r="K746" s="36">
        <f t="shared" si="1045"/>
        <v>1.7464668426774344</v>
      </c>
      <c r="L746" s="36">
        <f t="shared" si="1045"/>
        <v>2.4615321184134578</v>
      </c>
      <c r="M746" s="36">
        <f t="shared" si="1045"/>
        <v>2.185896987909707</v>
      </c>
      <c r="N746" s="36">
        <f t="shared" si="1045"/>
        <v>1.8074202169470208</v>
      </c>
      <c r="O746" s="36">
        <f t="shared" si="1045"/>
        <v>1.0214666366433987</v>
      </c>
      <c r="P746" s="36">
        <f t="shared" si="1045"/>
        <v>1.816686722823907</v>
      </c>
      <c r="Q746" s="36">
        <f t="shared" si="1045"/>
        <v>1.7257833299201311</v>
      </c>
      <c r="R746" s="36">
        <f t="shared" si="1045"/>
        <v>2.3446442533229086</v>
      </c>
      <c r="S746" s="36">
        <f t="shared" si="1045"/>
        <v>1.9794615598112681</v>
      </c>
      <c r="T746" s="36">
        <f t="shared" si="1045"/>
        <v>1.307557338012282</v>
      </c>
      <c r="U746" s="36">
        <f t="shared" si="1045"/>
        <v>2.2156051426038128</v>
      </c>
      <c r="V746" s="36">
        <f t="shared" si="1045"/>
        <v>2.5389813540232762</v>
      </c>
      <c r="W746" s="36">
        <f t="shared" si="1045"/>
        <v>2.0447877652933832</v>
      </c>
      <c r="X746" s="36">
        <f t="shared" si="1045"/>
        <v>2.0694586312563841</v>
      </c>
      <c r="Y746" s="36">
        <f t="shared" si="1045"/>
        <v>2.3828266925033308</v>
      </c>
      <c r="Z746" s="36">
        <f t="shared" si="1045"/>
        <v>2.7482587651989143</v>
      </c>
      <c r="AA746" s="36">
        <f t="shared" si="1045"/>
        <v>2.6300347771103381</v>
      </c>
      <c r="AB746" s="36">
        <f t="shared" si="1045"/>
        <v>1.906986382474837</v>
      </c>
      <c r="AC746" s="36">
        <f t="shared" ref="AC746:AD746" si="1046">IFERROR(AC416/AC206,"")</f>
        <v>2.4893632261299334</v>
      </c>
      <c r="AD746" s="36">
        <f t="shared" si="1046"/>
        <v>1.7985277880014723</v>
      </c>
      <c r="AE746" s="56">
        <f t="shared" ref="AE746:AF746" si="1047">IFERROR(AE416/AE206,"")</f>
        <v>2.1268447837150126</v>
      </c>
      <c r="AF746" s="51">
        <f t="shared" si="1047"/>
        <v>2.2400000000000002</v>
      </c>
    </row>
    <row r="747" spans="1:32" x14ac:dyDescent="0.25">
      <c r="A747" s="2" t="s">
        <v>103</v>
      </c>
      <c r="B747" s="24" t="e">
        <f>VLOOKUP(Prod_Area_data[[#This Row],[or_product]],Ref_products[],2,FALSE)</f>
        <v>#N/A</v>
      </c>
      <c r="C747" s="24" t="str">
        <f>VLOOKUP(Prod_Area_data[[#This Row],[MS]],Ref_MS[],2,FALSE)</f>
        <v>Slovenia</v>
      </c>
      <c r="D747" s="28" t="str">
        <f t="shared" si="975"/>
        <v>Soya</v>
      </c>
      <c r="E747" s="28" t="str">
        <f t="shared" si="971"/>
        <v>SI</v>
      </c>
      <c r="F747" s="28" t="str">
        <f t="shared" si="971"/>
        <v>Slovenia</v>
      </c>
      <c r="G747" s="36">
        <f t="shared" si="922"/>
        <v>2.7083800296519596</v>
      </c>
      <c r="H747" s="36">
        <f t="shared" ref="H747:AB747" si="1048">IFERROR(H417/H207,"")</f>
        <v>2.3333333333333335</v>
      </c>
      <c r="I747" s="36">
        <f t="shared" si="1048"/>
        <v>2.5</v>
      </c>
      <c r="J747" s="36">
        <f t="shared" si="1048"/>
        <v>2.2857142857142856</v>
      </c>
      <c r="K747" s="36">
        <f t="shared" si="1048"/>
        <v>1.7500000000000002</v>
      </c>
      <c r="L747" s="36">
        <f t="shared" si="1048"/>
        <v>2.875</v>
      </c>
      <c r="M747" s="36">
        <f t="shared" si="1048"/>
        <v>1.9411764705882353</v>
      </c>
      <c r="N747" s="36">
        <f t="shared" si="1048"/>
        <v>2.3043478260869565</v>
      </c>
      <c r="O747" s="36">
        <f t="shared" si="1048"/>
        <v>0</v>
      </c>
      <c r="P747" s="36">
        <f t="shared" si="1048"/>
        <v>0</v>
      </c>
      <c r="Q747" s="36">
        <f t="shared" si="1048"/>
        <v>0</v>
      </c>
      <c r="R747" s="36">
        <f t="shared" si="1048"/>
        <v>0</v>
      </c>
      <c r="S747" s="36">
        <f t="shared" si="1048"/>
        <v>0</v>
      </c>
      <c r="T747" s="36">
        <f t="shared" si="1048"/>
        <v>0</v>
      </c>
      <c r="U747" s="36" t="str">
        <f t="shared" si="1048"/>
        <v/>
      </c>
      <c r="V747" s="36">
        <f t="shared" si="1048"/>
        <v>2.625</v>
      </c>
      <c r="W747" s="36">
        <f t="shared" si="1048"/>
        <v>2.7426900584795324</v>
      </c>
      <c r="X747" s="36">
        <f t="shared" si="1048"/>
        <v>2.9919028340080969</v>
      </c>
      <c r="Y747" s="36">
        <f t="shared" si="1048"/>
        <v>2.6494845360824741</v>
      </c>
      <c r="Z747" s="36">
        <f t="shared" si="1048"/>
        <v>3.0284090909090908</v>
      </c>
      <c r="AA747" s="36">
        <f t="shared" si="1048"/>
        <v>2.9650349650349654</v>
      </c>
      <c r="AB747" s="36">
        <f t="shared" si="1048"/>
        <v>3.0548780487804881</v>
      </c>
      <c r="AC747" s="36">
        <f t="shared" ref="AC747:AD747" si="1049">IFERROR(AC417/AC207,"")</f>
        <v>2.5449735449735451</v>
      </c>
      <c r="AD747" s="36">
        <f t="shared" si="1049"/>
        <v>2.2918454935622314</v>
      </c>
      <c r="AE747" s="56">
        <f t="shared" ref="AE747:AF747" si="1050">IFERROR(AE417/AE207,"")</f>
        <v>2.6151315789473686</v>
      </c>
      <c r="AF747" s="51">
        <f t="shared" si="1050"/>
        <v>2.6067160891828607</v>
      </c>
    </row>
    <row r="748" spans="1:32" x14ac:dyDescent="0.25">
      <c r="A748" s="2" t="s">
        <v>103</v>
      </c>
      <c r="B748" s="24" t="e">
        <f>VLOOKUP(Prod_Area_data[[#This Row],[or_product]],Ref_products[],2,FALSE)</f>
        <v>#N/A</v>
      </c>
      <c r="C748" s="24" t="str">
        <f>VLOOKUP(Prod_Area_data[[#This Row],[MS]],Ref_MS[],2,FALSE)</f>
        <v>Slovakia</v>
      </c>
      <c r="D748" s="28" t="str">
        <f t="shared" si="975"/>
        <v>Soya</v>
      </c>
      <c r="E748" s="28" t="str">
        <f t="shared" si="971"/>
        <v>SK</v>
      </c>
      <c r="F748" s="28" t="str">
        <f t="shared" si="971"/>
        <v>Slovakia</v>
      </c>
      <c r="G748" s="36">
        <f t="shared" si="922"/>
        <v>2.5010366709400702</v>
      </c>
      <c r="H748" s="36">
        <f t="shared" ref="H748:AB748" si="1051">IFERROR(H418/H208,"")</f>
        <v>0.78688524590163933</v>
      </c>
      <c r="I748" s="36">
        <f t="shared" si="1051"/>
        <v>1.625</v>
      </c>
      <c r="J748" s="36">
        <f t="shared" si="1051"/>
        <v>1.5463917525773196</v>
      </c>
      <c r="K748" s="36">
        <f t="shared" si="1051"/>
        <v>1.099099099099099</v>
      </c>
      <c r="L748" s="36">
        <f t="shared" si="1051"/>
        <v>1.5697674418604652</v>
      </c>
      <c r="M748" s="36">
        <f t="shared" si="1051"/>
        <v>1.7757009345794394</v>
      </c>
      <c r="N748" s="36">
        <f t="shared" si="1051"/>
        <v>1.6747967479674797</v>
      </c>
      <c r="O748" s="36">
        <f t="shared" si="1051"/>
        <v>1.3924050632911391</v>
      </c>
      <c r="P748" s="36">
        <f t="shared" si="1051"/>
        <v>2.1111111111111112</v>
      </c>
      <c r="Q748" s="36">
        <f t="shared" si="1051"/>
        <v>1.5876288659793816</v>
      </c>
      <c r="R748" s="36">
        <f t="shared" si="1051"/>
        <v>1.7195994277539342</v>
      </c>
      <c r="S748" s="36">
        <f t="shared" si="1051"/>
        <v>1.8730964467005076</v>
      </c>
      <c r="T748" s="36">
        <f t="shared" si="1051"/>
        <v>1.910918227501142</v>
      </c>
      <c r="U748" s="36">
        <f t="shared" si="1051"/>
        <v>1.355920602327173</v>
      </c>
      <c r="V748" s="36">
        <f t="shared" si="1051"/>
        <v>2.5251278964790851</v>
      </c>
      <c r="W748" s="36">
        <f t="shared" si="1051"/>
        <v>1.4316347705787413</v>
      </c>
      <c r="X748" s="36">
        <f t="shared" si="1051"/>
        <v>2.6521365070260972</v>
      </c>
      <c r="Y748" s="36">
        <f t="shared" si="1051"/>
        <v>2.3334851936218679</v>
      </c>
      <c r="Z748" s="36">
        <f t="shared" si="1051"/>
        <v>2.3075055187637972</v>
      </c>
      <c r="AA748" s="36">
        <f t="shared" si="1051"/>
        <v>2.45672268907563</v>
      </c>
      <c r="AB748" s="36">
        <f t="shared" si="1051"/>
        <v>2.5298609751321712</v>
      </c>
      <c r="AC748" s="36">
        <f t="shared" ref="AC748:AD748" si="1052">IFERROR(AC418/AC208,"")</f>
        <v>2.5165263486124103</v>
      </c>
      <c r="AD748" s="36">
        <f t="shared" si="1052"/>
        <v>1.4481620405101274</v>
      </c>
      <c r="AE748" s="56">
        <f t="shared" ref="AE748:AF748" si="1053">IFERROR(AE418/AE208,"")</f>
        <v>2.5973920130399351</v>
      </c>
      <c r="AF748" s="51">
        <f t="shared" si="1053"/>
        <v>2.5299999999999998</v>
      </c>
    </row>
    <row r="749" spans="1:32" x14ac:dyDescent="0.25">
      <c r="A749" s="2" t="s">
        <v>103</v>
      </c>
      <c r="B749" s="24" t="e">
        <f>VLOOKUP(Prod_Area_data[[#This Row],[or_product]],Ref_products[],2,FALSE)</f>
        <v>#N/A</v>
      </c>
      <c r="C749" s="24" t="str">
        <f>VLOOKUP(Prod_Area_data[[#This Row],[MS]],Ref_MS[],2,FALSE)</f>
        <v>Finland</v>
      </c>
      <c r="D749" s="28" t="str">
        <f t="shared" si="975"/>
        <v>Soya</v>
      </c>
      <c r="E749" s="28" t="str">
        <f t="shared" si="971"/>
        <v>FI</v>
      </c>
      <c r="F749" s="28" t="str">
        <f t="shared" si="971"/>
        <v>Finland</v>
      </c>
      <c r="G749" s="36">
        <f t="shared" si="922"/>
        <v>0</v>
      </c>
      <c r="H749" s="36" t="str">
        <f t="shared" ref="H749:AB749" si="1054">IFERROR(H419/H209,"")</f>
        <v/>
      </c>
      <c r="I749" s="36" t="str">
        <f t="shared" si="1054"/>
        <v/>
      </c>
      <c r="J749" s="36" t="str">
        <f t="shared" si="1054"/>
        <v/>
      </c>
      <c r="K749" s="36" t="str">
        <f t="shared" si="1054"/>
        <v/>
      </c>
      <c r="L749" s="36" t="str">
        <f t="shared" si="1054"/>
        <v/>
      </c>
      <c r="M749" s="36" t="str">
        <f t="shared" si="1054"/>
        <v/>
      </c>
      <c r="N749" s="36" t="str">
        <f t="shared" si="1054"/>
        <v/>
      </c>
      <c r="O749" s="36" t="str">
        <f t="shared" si="1054"/>
        <v/>
      </c>
      <c r="P749" s="36" t="str">
        <f t="shared" si="1054"/>
        <v/>
      </c>
      <c r="Q749" s="36" t="str">
        <f t="shared" si="1054"/>
        <v/>
      </c>
      <c r="R749" s="36" t="str">
        <f t="shared" si="1054"/>
        <v/>
      </c>
      <c r="S749" s="36" t="str">
        <f t="shared" si="1054"/>
        <v/>
      </c>
      <c r="T749" s="36" t="str">
        <f t="shared" si="1054"/>
        <v/>
      </c>
      <c r="U749" s="36" t="str">
        <f t="shared" si="1054"/>
        <v/>
      </c>
      <c r="V749" s="36" t="str">
        <f t="shared" si="1054"/>
        <v/>
      </c>
      <c r="W749" s="36" t="str">
        <f t="shared" si="1054"/>
        <v/>
      </c>
      <c r="X749" s="36" t="str">
        <f t="shared" si="1054"/>
        <v/>
      </c>
      <c r="Y749" s="36" t="str">
        <f t="shared" si="1054"/>
        <v/>
      </c>
      <c r="Z749" s="36" t="str">
        <f t="shared" si="1054"/>
        <v/>
      </c>
      <c r="AA749" s="36" t="str">
        <f t="shared" si="1054"/>
        <v/>
      </c>
      <c r="AB749" s="36" t="str">
        <f t="shared" si="1054"/>
        <v/>
      </c>
      <c r="AC749" s="36" t="str">
        <f t="shared" ref="AC749:AD749" si="1055">IFERROR(AC419/AC209,"")</f>
        <v/>
      </c>
      <c r="AD749" s="36" t="str">
        <f t="shared" si="1055"/>
        <v/>
      </c>
      <c r="AE749" s="56" t="str">
        <f t="shared" ref="AE749:AF749" si="1056">IFERROR(AE419/AE209,"")</f>
        <v/>
      </c>
      <c r="AF749" s="51" t="str">
        <f t="shared" si="1056"/>
        <v/>
      </c>
    </row>
    <row r="750" spans="1:32" x14ac:dyDescent="0.25">
      <c r="A750" s="2" t="s">
        <v>103</v>
      </c>
      <c r="B750" s="24" t="e">
        <f>VLOOKUP(Prod_Area_data[[#This Row],[or_product]],Ref_products[],2,FALSE)</f>
        <v>#N/A</v>
      </c>
      <c r="C750" s="24" t="str">
        <f>VLOOKUP(Prod_Area_data[[#This Row],[MS]],Ref_MS[],2,FALSE)</f>
        <v>Sweden</v>
      </c>
      <c r="D750" s="28" t="str">
        <f t="shared" si="975"/>
        <v>Soya</v>
      </c>
      <c r="E750" s="28" t="str">
        <f t="shared" si="971"/>
        <v>SE</v>
      </c>
      <c r="F750" s="28" t="str">
        <f t="shared" si="971"/>
        <v>Sweden</v>
      </c>
      <c r="G750" s="36">
        <f t="shared" si="922"/>
        <v>0</v>
      </c>
      <c r="H750" s="36" t="str">
        <f t="shared" ref="H750:AB750" si="1057">IFERROR(H420/H210,"")</f>
        <v/>
      </c>
      <c r="I750" s="36" t="str">
        <f t="shared" si="1057"/>
        <v/>
      </c>
      <c r="J750" s="36" t="str">
        <f t="shared" si="1057"/>
        <v/>
      </c>
      <c r="K750" s="36" t="str">
        <f t="shared" si="1057"/>
        <v/>
      </c>
      <c r="L750" s="36" t="str">
        <f t="shared" si="1057"/>
        <v/>
      </c>
      <c r="M750" s="36" t="str">
        <f t="shared" si="1057"/>
        <v/>
      </c>
      <c r="N750" s="36" t="str">
        <f t="shared" si="1057"/>
        <v/>
      </c>
      <c r="O750" s="36" t="str">
        <f t="shared" si="1057"/>
        <v/>
      </c>
      <c r="P750" s="36" t="str">
        <f t="shared" si="1057"/>
        <v/>
      </c>
      <c r="Q750" s="36" t="str">
        <f t="shared" si="1057"/>
        <v/>
      </c>
      <c r="R750" s="36" t="str">
        <f t="shared" si="1057"/>
        <v/>
      </c>
      <c r="S750" s="36" t="str">
        <f t="shared" si="1057"/>
        <v/>
      </c>
      <c r="T750" s="36" t="str">
        <f t="shared" si="1057"/>
        <v/>
      </c>
      <c r="U750" s="36" t="str">
        <f t="shared" si="1057"/>
        <v/>
      </c>
      <c r="V750" s="36" t="str">
        <f t="shared" si="1057"/>
        <v/>
      </c>
      <c r="W750" s="36" t="str">
        <f t="shared" si="1057"/>
        <v/>
      </c>
      <c r="X750" s="36" t="str">
        <f t="shared" si="1057"/>
        <v/>
      </c>
      <c r="Y750" s="36" t="str">
        <f t="shared" si="1057"/>
        <v/>
      </c>
      <c r="Z750" s="36" t="str">
        <f t="shared" si="1057"/>
        <v/>
      </c>
      <c r="AA750" s="36" t="str">
        <f t="shared" si="1057"/>
        <v/>
      </c>
      <c r="AB750" s="36" t="str">
        <f t="shared" si="1057"/>
        <v/>
      </c>
      <c r="AC750" s="36" t="str">
        <f t="shared" ref="AC750:AD750" si="1058">IFERROR(AC420/AC210,"")</f>
        <v/>
      </c>
      <c r="AD750" s="36" t="str">
        <f t="shared" si="1058"/>
        <v/>
      </c>
      <c r="AE750" s="56" t="str">
        <f t="shared" ref="AE750:AF750" si="1059">IFERROR(AE420/AE210,"")</f>
        <v/>
      </c>
      <c r="AF750" s="51" t="str">
        <f t="shared" si="1059"/>
        <v/>
      </c>
    </row>
    <row r="751" spans="1:32" x14ac:dyDescent="0.25">
      <c r="A751" s="2" t="s">
        <v>103</v>
      </c>
      <c r="B751" s="24" t="e">
        <f>VLOOKUP(Prod_Area_data[[#This Row],[or_product]],Ref_products[],2,FALSE)</f>
        <v>#N/A</v>
      </c>
      <c r="C751" s="24" t="str">
        <f>VLOOKUP(Prod_Area_data[[#This Row],[MS]],Ref_MS[],2,FALSE)</f>
        <v>United Kingdom</v>
      </c>
      <c r="D751" s="28" t="str">
        <f t="shared" si="975"/>
        <v>Soya</v>
      </c>
      <c r="E751" s="28" t="str">
        <f t="shared" si="971"/>
        <v>UK</v>
      </c>
      <c r="F751" s="28" t="str">
        <f t="shared" si="971"/>
        <v>United Kingdom</v>
      </c>
      <c r="G751" s="36">
        <f t="shared" si="922"/>
        <v>0</v>
      </c>
      <c r="H751" s="36" t="str">
        <f t="shared" ref="H751:AB751" si="1060">IFERROR(H421/H211,"")</f>
        <v/>
      </c>
      <c r="I751" s="36">
        <f t="shared" si="1060"/>
        <v>2.2727272727272725</v>
      </c>
      <c r="J751" s="36">
        <f t="shared" si="1060"/>
        <v>3.5</v>
      </c>
      <c r="K751" s="36">
        <f t="shared" si="1060"/>
        <v>3.7272727272727266</v>
      </c>
      <c r="L751" s="36">
        <f t="shared" si="1060"/>
        <v>4.0999999999999996</v>
      </c>
      <c r="M751" s="36">
        <f t="shared" si="1060"/>
        <v>4</v>
      </c>
      <c r="N751" s="36">
        <f t="shared" si="1060"/>
        <v>4</v>
      </c>
      <c r="O751" s="36" t="str">
        <f t="shared" si="1060"/>
        <v/>
      </c>
      <c r="P751" s="36" t="str">
        <f t="shared" si="1060"/>
        <v/>
      </c>
      <c r="Q751" s="36" t="str">
        <f t="shared" si="1060"/>
        <v/>
      </c>
      <c r="R751" s="36" t="str">
        <f t="shared" si="1060"/>
        <v/>
      </c>
      <c r="S751" s="36" t="str">
        <f t="shared" si="1060"/>
        <v/>
      </c>
      <c r="T751" s="36" t="str">
        <f t="shared" si="1060"/>
        <v/>
      </c>
      <c r="U751" s="36" t="str">
        <f t="shared" si="1060"/>
        <v/>
      </c>
      <c r="V751" s="36" t="str">
        <f t="shared" si="1060"/>
        <v/>
      </c>
      <c r="W751" s="36" t="str">
        <f t="shared" si="1060"/>
        <v/>
      </c>
      <c r="X751" s="36" t="str">
        <f t="shared" si="1060"/>
        <v/>
      </c>
      <c r="Y751" s="36" t="str">
        <f t="shared" si="1060"/>
        <v/>
      </c>
      <c r="Z751" s="36" t="str">
        <f t="shared" si="1060"/>
        <v/>
      </c>
      <c r="AA751" s="36" t="str">
        <f t="shared" si="1060"/>
        <v/>
      </c>
      <c r="AB751" s="36" t="str">
        <f t="shared" si="1060"/>
        <v/>
      </c>
      <c r="AC751" s="36" t="str">
        <f t="shared" ref="AC751:AD751" si="1061">IFERROR(AC421/AC211,"")</f>
        <v/>
      </c>
      <c r="AD751" s="36" t="str">
        <f t="shared" si="1061"/>
        <v/>
      </c>
      <c r="AE751" s="56" t="str">
        <f t="shared" ref="AE751:AF751" si="1062">IFERROR(AE421/AE211,"")</f>
        <v/>
      </c>
      <c r="AF751" s="51" t="str">
        <f t="shared" si="1062"/>
        <v/>
      </c>
    </row>
    <row r="752" spans="1:32" x14ac:dyDescent="0.25">
      <c r="A752" s="2" t="s">
        <v>103</v>
      </c>
      <c r="B752" s="24" t="str">
        <f>VLOOKUP(Prod_Area_data[[#This Row],[or_product]],Ref_products[],2,FALSE)</f>
        <v>Total oilseeds</v>
      </c>
      <c r="C752" s="24" t="str">
        <f>VLOOKUP(Prod_Area_data[[#This Row],[MS]],Ref_MS[],2,FALSE)</f>
        <v>EU-27</v>
      </c>
      <c r="D752" s="28" t="str">
        <f t="shared" ref="D752:D781" si="1063">IF(D422=D452,D452,"Error")</f>
        <v>Total oilseeds</v>
      </c>
      <c r="E752" s="28" t="str">
        <f t="shared" ref="E752:F771" si="1064">IF(E182=E392,E392,"Error")</f>
        <v>EU-27</v>
      </c>
      <c r="F752" s="28" t="str">
        <f t="shared" si="1064"/>
        <v>European Union (27 MS)</v>
      </c>
      <c r="G752" s="36">
        <f t="shared" si="922"/>
        <v>2.7057612131950965</v>
      </c>
      <c r="H752" s="36">
        <f t="shared" ref="H752:AB752" si="1065">IFERROR(H452/H422,"")</f>
        <v>2.0780984226212107</v>
      </c>
      <c r="I752" s="36">
        <f t="shared" si="1065"/>
        <v>2.1953901358849173</v>
      </c>
      <c r="J752" s="36">
        <f t="shared" si="1065"/>
        <v>2.1707982237045931</v>
      </c>
      <c r="K752" s="36">
        <f t="shared" si="1065"/>
        <v>1.9933701605410328</v>
      </c>
      <c r="L752" s="36">
        <f t="shared" si="1065"/>
        <v>2.6548263234785283</v>
      </c>
      <c r="M752" s="36">
        <f t="shared" si="1065"/>
        <v>2.500187110162722</v>
      </c>
      <c r="N752" s="36">
        <f t="shared" si="1065"/>
        <v>2.3956833315895878</v>
      </c>
      <c r="O752" s="36">
        <f t="shared" si="1065"/>
        <v>2.2687614502355435</v>
      </c>
      <c r="P752" s="36">
        <f t="shared" si="1065"/>
        <v>2.5934730125443681</v>
      </c>
      <c r="Q752" s="36">
        <f t="shared" si="1065"/>
        <v>2.7008610285234478</v>
      </c>
      <c r="R752" s="36">
        <f t="shared" si="1065"/>
        <v>2.484240261716681</v>
      </c>
      <c r="S752" s="36">
        <f t="shared" si="1065"/>
        <v>2.4163702978696171</v>
      </c>
      <c r="T752" s="36">
        <f t="shared" si="1065"/>
        <v>2.433983279371069</v>
      </c>
      <c r="U752" s="36">
        <f t="shared" si="1065"/>
        <v>2.6443912952856636</v>
      </c>
      <c r="V752" s="36">
        <f t="shared" si="1065"/>
        <v>3.0272193079723655</v>
      </c>
      <c r="W752" s="36">
        <f t="shared" si="1065"/>
        <v>2.7039526770773294</v>
      </c>
      <c r="X752" s="36">
        <f t="shared" si="1065"/>
        <v>2.6996154333342899</v>
      </c>
      <c r="Y752" s="36">
        <f t="shared" si="1065"/>
        <v>2.8679096384173119</v>
      </c>
      <c r="Z752" s="36">
        <f t="shared" si="1065"/>
        <v>2.7222168853741358</v>
      </c>
      <c r="AA752" s="36">
        <f t="shared" si="1065"/>
        <v>2.7333588324709885</v>
      </c>
      <c r="AB752" s="36">
        <f t="shared" si="1065"/>
        <v>2.6506972539660674</v>
      </c>
      <c r="AC752" s="36">
        <f t="shared" ref="AC752:AD752" si="1066">IFERROR(AC452/AC422,"")</f>
        <v>2.8225425706391398</v>
      </c>
      <c r="AD752" s="36">
        <f t="shared" si="1066"/>
        <v>2.6234672698583394</v>
      </c>
      <c r="AE752" s="56">
        <f t="shared" ref="AE752:AF752" si="1067">IFERROR(AE452/AE422,"")</f>
        <v>2.7332275531482351</v>
      </c>
      <c r="AF752" s="51">
        <f t="shared" si="1067"/>
        <v>2.8059345456049494</v>
      </c>
    </row>
    <row r="753" spans="1:32" x14ac:dyDescent="0.25">
      <c r="A753" s="2" t="s">
        <v>103</v>
      </c>
      <c r="B753" s="24" t="str">
        <f>VLOOKUP(Prod_Area_data[[#This Row],[or_product]],Ref_products[],2,FALSE)</f>
        <v>Total oilseeds</v>
      </c>
      <c r="C753" s="24" t="str">
        <f>VLOOKUP(Prod_Area_data[[#This Row],[MS]],Ref_MS[],2,FALSE)</f>
        <v>EU-28</v>
      </c>
      <c r="D753" s="28" t="str">
        <f t="shared" si="1063"/>
        <v>Total oilseeds</v>
      </c>
      <c r="E753" s="28" t="s">
        <v>34</v>
      </c>
      <c r="F753" s="28" t="str">
        <f t="shared" si="1064"/>
        <v>European Union (28 States)</v>
      </c>
      <c r="G753" s="36"/>
      <c r="H753" s="36">
        <f t="shared" ref="H753:AB753" si="1068">IFERROR(H453/H423,"")</f>
        <v>2.1167238253599838</v>
      </c>
      <c r="I753" s="36">
        <f t="shared" si="1068"/>
        <v>2.2246993498702534</v>
      </c>
      <c r="J753" s="36">
        <f t="shared" si="1068"/>
        <v>2.2541420186778893</v>
      </c>
      <c r="K753" s="36">
        <f t="shared" si="1068"/>
        <v>2.0629033712066835</v>
      </c>
      <c r="L753" s="36">
        <f t="shared" si="1068"/>
        <v>2.6842032731183183</v>
      </c>
      <c r="M753" s="36">
        <f t="shared" si="1068"/>
        <v>2.5621846326806073</v>
      </c>
      <c r="N753" s="36">
        <f t="shared" si="1068"/>
        <v>2.4614476062082273</v>
      </c>
      <c r="O753" s="36">
        <f t="shared" si="1068"/>
        <v>2.3395000239882573</v>
      </c>
      <c r="P753" s="36">
        <f t="shared" si="1068"/>
        <v>2.6339476612288033</v>
      </c>
      <c r="Q753" s="36">
        <f t="shared" si="1068"/>
        <v>2.7331465429414861</v>
      </c>
      <c r="R753" s="36">
        <f t="shared" si="1068"/>
        <v>2.5365842881440845</v>
      </c>
      <c r="S753" s="36">
        <f t="shared" si="1068"/>
        <v>2.5055251613757177</v>
      </c>
      <c r="T753" s="36">
        <f t="shared" si="1068"/>
        <v>2.4971956963882866</v>
      </c>
      <c r="U753" s="36">
        <f t="shared" si="1068"/>
        <v>2.6618158127998908</v>
      </c>
      <c r="V753" s="36">
        <f t="shared" si="1068"/>
        <v>3.0625889633192229</v>
      </c>
      <c r="W753" s="36">
        <f t="shared" si="1068"/>
        <v>2.7700176488758816</v>
      </c>
      <c r="X753" s="36">
        <f t="shared" si="1068"/>
        <v>2.7157663728074151</v>
      </c>
      <c r="Y753" s="36">
        <f t="shared" si="1068"/>
        <v>2.9111893024737263</v>
      </c>
      <c r="Z753" s="36">
        <f t="shared" si="1068"/>
        <v>2.7556738588676031</v>
      </c>
      <c r="AA753" s="36">
        <f t="shared" si="1068"/>
        <v>2.7598122907670781</v>
      </c>
      <c r="AB753" s="36" t="str">
        <f t="shared" si="1068"/>
        <v/>
      </c>
      <c r="AC753" s="36" t="str">
        <f t="shared" ref="AC753:AD753" si="1069">IFERROR(AC453/AC423,"")</f>
        <v/>
      </c>
      <c r="AD753" s="36" t="str">
        <f t="shared" si="1069"/>
        <v/>
      </c>
      <c r="AE753" s="56" t="str">
        <f t="shared" ref="AE753:AF753" si="1070">IFERROR(AE453/AE423,"")</f>
        <v/>
      </c>
      <c r="AF753" s="51" t="str">
        <f t="shared" si="1070"/>
        <v/>
      </c>
    </row>
    <row r="754" spans="1:32" x14ac:dyDescent="0.25">
      <c r="A754" s="2" t="s">
        <v>103</v>
      </c>
      <c r="B754" s="24" t="str">
        <f>VLOOKUP(Prod_Area_data[[#This Row],[or_product]],Ref_products[],2,FALSE)</f>
        <v>Total oilseeds</v>
      </c>
      <c r="C754" s="24" t="str">
        <f>VLOOKUP(Prod_Area_data[[#This Row],[MS]],Ref_MS[],2,FALSE)</f>
        <v>Belgium</v>
      </c>
      <c r="D754" s="28" t="str">
        <f t="shared" si="1063"/>
        <v>Total oilseeds</v>
      </c>
      <c r="E754" s="28" t="str">
        <f t="shared" si="1064"/>
        <v>BE</v>
      </c>
      <c r="F754" s="28" t="str">
        <f t="shared" si="1064"/>
        <v>Belgium</v>
      </c>
      <c r="G754" s="36">
        <f t="shared" si="922"/>
        <v>3.5890210172087271</v>
      </c>
      <c r="H754" s="36">
        <f t="shared" ref="H754:AB754" si="1071">IFERROR(H454/H424,"")</f>
        <v>21.708333333333336</v>
      </c>
      <c r="I754" s="36">
        <f t="shared" si="1071"/>
        <v>12.490196078431373</v>
      </c>
      <c r="J754" s="36">
        <f t="shared" si="1071"/>
        <v>24.764705882352942</v>
      </c>
      <c r="K754" s="36">
        <f t="shared" si="1071"/>
        <v>32.913043478260875</v>
      </c>
      <c r="L754" s="36">
        <f t="shared" si="1071"/>
        <v>6.7321428571428577</v>
      </c>
      <c r="M754" s="36">
        <f t="shared" si="1071"/>
        <v>6.8571428571428577</v>
      </c>
      <c r="N754" s="36">
        <f t="shared" si="1071"/>
        <v>4.6458333333333339</v>
      </c>
      <c r="O754" s="36">
        <f t="shared" si="1071"/>
        <v>4.6759259259259256</v>
      </c>
      <c r="P754" s="36">
        <f t="shared" si="1071"/>
        <v>4.604651162790697</v>
      </c>
      <c r="Q754" s="36">
        <f t="shared" si="1071"/>
        <v>5.9536082474226806</v>
      </c>
      <c r="R754" s="36">
        <f t="shared" si="1071"/>
        <v>4.0265486725663715</v>
      </c>
      <c r="S754" s="36">
        <f t="shared" si="1071"/>
        <v>4.8129675810473813</v>
      </c>
      <c r="T754" s="36">
        <f t="shared" si="1071"/>
        <v>4.4841269841269842</v>
      </c>
      <c r="U754" s="36">
        <f t="shared" si="1071"/>
        <v>4.4389901823281903</v>
      </c>
      <c r="V754" s="36">
        <f t="shared" si="1071"/>
        <v>4.3485714285714288</v>
      </c>
      <c r="W754" s="36">
        <f t="shared" si="1071"/>
        <v>4.2546255506607933</v>
      </c>
      <c r="X754" s="36">
        <f t="shared" si="1071"/>
        <v>3.4096802074330173</v>
      </c>
      <c r="Y754" s="36">
        <f t="shared" si="1071"/>
        <v>4.2284403669724773</v>
      </c>
      <c r="Z754" s="36">
        <f t="shared" si="1071"/>
        <v>3.7570175438596487</v>
      </c>
      <c r="AA754" s="36">
        <f t="shared" si="1071"/>
        <v>3.5439914163090127</v>
      </c>
      <c r="AB754" s="36">
        <f t="shared" si="1071"/>
        <v>3.6506765067650679</v>
      </c>
      <c r="AC754" s="36">
        <f t="shared" ref="AC754:AD754" si="1072">IFERROR(AC454/AC424,"")</f>
        <v>3.3882211538461537</v>
      </c>
      <c r="AD754" s="36">
        <f t="shared" si="1072"/>
        <v>4.2053056516724334</v>
      </c>
      <c r="AE754" s="56">
        <f t="shared" ref="AE754:AF754" si="1073">IFERROR(AE454/AE424,"")</f>
        <v>3.5723951285520976</v>
      </c>
      <c r="AF754" s="51">
        <f t="shared" si="1073"/>
        <v>4.0198618784530398</v>
      </c>
    </row>
    <row r="755" spans="1:32" x14ac:dyDescent="0.25">
      <c r="A755" s="2" t="s">
        <v>103</v>
      </c>
      <c r="B755" s="24" t="str">
        <f>VLOOKUP(Prod_Area_data[[#This Row],[or_product]],Ref_products[],2,FALSE)</f>
        <v>Total oilseeds</v>
      </c>
      <c r="C755" s="24" t="str">
        <f>VLOOKUP(Prod_Area_data[[#This Row],[MS]],Ref_MS[],2,FALSE)</f>
        <v>Bulgaria</v>
      </c>
      <c r="D755" s="28" t="str">
        <f t="shared" si="1063"/>
        <v>Total oilseeds</v>
      </c>
      <c r="E755" s="28" t="str">
        <f t="shared" si="1064"/>
        <v>BG</v>
      </c>
      <c r="F755" s="28" t="str">
        <f t="shared" si="1064"/>
        <v>Bulgaria</v>
      </c>
      <c r="G755" s="36">
        <f t="shared" si="922"/>
        <v>2.2778971566509405</v>
      </c>
      <c r="H755" s="36">
        <f t="shared" ref="H755:AB755" si="1074">IFERROR(H455/H425,"")</f>
        <v>1.010237780713342</v>
      </c>
      <c r="I755" s="36">
        <f t="shared" si="1074"/>
        <v>1.0429869810857284</v>
      </c>
      <c r="J755" s="36">
        <f t="shared" si="1074"/>
        <v>1.3677204658901831</v>
      </c>
      <c r="K755" s="36">
        <f t="shared" si="1074"/>
        <v>1.189895988112927</v>
      </c>
      <c r="L755" s="36">
        <f t="shared" si="1074"/>
        <v>1.8229649238914629</v>
      </c>
      <c r="M755" s="36">
        <f t="shared" si="1074"/>
        <v>1.4812006807983908</v>
      </c>
      <c r="N755" s="36">
        <f t="shared" si="1074"/>
        <v>1.5986430062630479</v>
      </c>
      <c r="O755" s="36">
        <f t="shared" si="1074"/>
        <v>1.0015232292460015</v>
      </c>
      <c r="P755" s="36">
        <f t="shared" si="1074"/>
        <v>1.8931175089583587</v>
      </c>
      <c r="Q755" s="36">
        <f t="shared" si="1074"/>
        <v>1.9617472541345791</v>
      </c>
      <c r="R755" s="36">
        <f t="shared" si="1074"/>
        <v>2.2097501458808555</v>
      </c>
      <c r="S755" s="36">
        <f t="shared" si="1074"/>
        <v>2.0022777647263106</v>
      </c>
      <c r="T755" s="36">
        <f t="shared" si="1074"/>
        <v>1.8121245221190607</v>
      </c>
      <c r="U755" s="36">
        <f t="shared" si="1074"/>
        <v>2.2806519079752183</v>
      </c>
      <c r="V755" s="36">
        <f t="shared" si="1074"/>
        <v>2.4554895855493459</v>
      </c>
      <c r="W755" s="36">
        <f t="shared" si="1074"/>
        <v>2.1279814933307084</v>
      </c>
      <c r="X755" s="36">
        <f t="shared" si="1074"/>
        <v>2.3577324109332323</v>
      </c>
      <c r="Y755" s="36">
        <f t="shared" si="1074"/>
        <v>2.3863252331562679</v>
      </c>
      <c r="Z755" s="36">
        <f t="shared" si="1074"/>
        <v>2.4676080928417381</v>
      </c>
      <c r="AA755" s="36">
        <f t="shared" si="1074"/>
        <v>2.4207543865071761</v>
      </c>
      <c r="AB755" s="36">
        <f t="shared" si="1074"/>
        <v>2.1186057087259536</v>
      </c>
      <c r="AC755" s="36">
        <f t="shared" ref="AC755:AD755" si="1075">IFERROR(AC455/AC425,"")</f>
        <v>2.4382204350964014</v>
      </c>
      <c r="AD755" s="36">
        <f t="shared" si="1075"/>
        <v>2.2943313747196914</v>
      </c>
      <c r="AE755" s="56">
        <f t="shared" ref="AE755:AF755" si="1076">IFERROR(AE455/AE425,"")</f>
        <v>1.9524475198620723</v>
      </c>
      <c r="AF755" s="51">
        <f t="shared" si="1076"/>
        <v>2.3820669577111837</v>
      </c>
    </row>
    <row r="756" spans="1:32" x14ac:dyDescent="0.25">
      <c r="A756" s="2" t="s">
        <v>103</v>
      </c>
      <c r="B756" s="24" t="str">
        <f>VLOOKUP(Prod_Area_data[[#This Row],[or_product]],Ref_products[],2,FALSE)</f>
        <v>Total oilseeds</v>
      </c>
      <c r="C756" s="24" t="str">
        <f>VLOOKUP(Prod_Area_data[[#This Row],[MS]],Ref_MS[],2,FALSE)</f>
        <v>Czechia</v>
      </c>
      <c r="D756" s="28" t="str">
        <f t="shared" si="1063"/>
        <v>Total oilseeds</v>
      </c>
      <c r="E756" s="28" t="str">
        <f t="shared" si="1064"/>
        <v>CZ</v>
      </c>
      <c r="F756" s="28" t="str">
        <f t="shared" si="1064"/>
        <v>Czechia</v>
      </c>
      <c r="G756" s="36">
        <f t="shared" si="922"/>
        <v>3.1835598002071976</v>
      </c>
      <c r="H756" s="36">
        <f t="shared" ref="H756:AB756" si="1077">IFERROR(H456/H426,"")</f>
        <v>2.5465757238307347</v>
      </c>
      <c r="I756" s="36">
        <f t="shared" si="1077"/>
        <v>2.7489395546129374</v>
      </c>
      <c r="J756" s="36">
        <f t="shared" si="1077"/>
        <v>2.2559836544074718</v>
      </c>
      <c r="K756" s="36">
        <f t="shared" si="1077"/>
        <v>1.65947242206235</v>
      </c>
      <c r="L756" s="36">
        <f t="shared" si="1077"/>
        <v>3.339632376652693</v>
      </c>
      <c r="M756" s="36">
        <f t="shared" si="1077"/>
        <v>2.758194186765615</v>
      </c>
      <c r="N756" s="36">
        <f t="shared" si="1077"/>
        <v>2.8223094170403593</v>
      </c>
      <c r="O756" s="36">
        <f t="shared" si="1077"/>
        <v>2.9529696318194039</v>
      </c>
      <c r="P756" s="36">
        <f t="shared" si="1077"/>
        <v>2.8963556474541234</v>
      </c>
      <c r="Q756" s="36">
        <f t="shared" si="1077"/>
        <v>3.1028277634961432</v>
      </c>
      <c r="R756" s="36">
        <f t="shared" si="1077"/>
        <v>2.7343425711146381</v>
      </c>
      <c r="S756" s="36">
        <f t="shared" si="1077"/>
        <v>2.762936893203884</v>
      </c>
      <c r="T756" s="36">
        <f t="shared" si="1077"/>
        <v>2.7266077485751214</v>
      </c>
      <c r="U756" s="36">
        <f t="shared" si="1077"/>
        <v>3.3597777331458794</v>
      </c>
      <c r="V756" s="36">
        <f t="shared" si="1077"/>
        <v>3.8337250575594779</v>
      </c>
      <c r="W756" s="36">
        <f t="shared" si="1077"/>
        <v>3.3124336350305912</v>
      </c>
      <c r="X756" s="36">
        <f t="shared" si="1077"/>
        <v>3.4082903524825903</v>
      </c>
      <c r="Y756" s="36">
        <f t="shared" si="1077"/>
        <v>2.8613600665249934</v>
      </c>
      <c r="Z756" s="36">
        <f t="shared" si="1077"/>
        <v>3.3119356061450644</v>
      </c>
      <c r="AA756" s="36">
        <f t="shared" si="1077"/>
        <v>3.0004445212752819</v>
      </c>
      <c r="AB756" s="36">
        <f t="shared" si="1077"/>
        <v>3.3146713258381442</v>
      </c>
      <c r="AC756" s="36">
        <f t="shared" ref="AC756:AD756" si="1078">IFERROR(AC456/AC426,"")</f>
        <v>2.9623110971425577</v>
      </c>
      <c r="AD756" s="36">
        <f t="shared" si="1078"/>
        <v>3.2609593872820728</v>
      </c>
      <c r="AE756" s="56">
        <f t="shared" ref="AE756:AF756" si="1079">IFERROR(AE456/AE426,"")</f>
        <v>3.2892754920642377</v>
      </c>
      <c r="AF756" s="51">
        <f t="shared" si="1079"/>
        <v>3.2329680208742055</v>
      </c>
    </row>
    <row r="757" spans="1:32" x14ac:dyDescent="0.25">
      <c r="A757" s="2" t="s">
        <v>103</v>
      </c>
      <c r="B757" s="24" t="str">
        <f>VLOOKUP(Prod_Area_data[[#This Row],[or_product]],Ref_products[],2,FALSE)</f>
        <v>Total oilseeds</v>
      </c>
      <c r="C757" s="24" t="str">
        <f>VLOOKUP(Prod_Area_data[[#This Row],[MS]],Ref_MS[],2,FALSE)</f>
        <v>Denmark</v>
      </c>
      <c r="D757" s="28" t="str">
        <f t="shared" si="1063"/>
        <v>Total oilseeds</v>
      </c>
      <c r="E757" s="28" t="str">
        <f t="shared" si="1064"/>
        <v>DK</v>
      </c>
      <c r="F757" s="28" t="str">
        <f t="shared" si="1064"/>
        <v>Denmark</v>
      </c>
      <c r="G757" s="36">
        <f t="shared" si="922"/>
        <v>4.1100850616586797</v>
      </c>
      <c r="H757" s="36">
        <f t="shared" ref="H757:AB757" si="1080">IFERROR(H457/H427,"")</f>
        <v>2.9434914228052471</v>
      </c>
      <c r="I757" s="36">
        <f t="shared" si="1080"/>
        <v>2.6818757921419514</v>
      </c>
      <c r="J757" s="36">
        <f t="shared" si="1080"/>
        <v>2.5897740784780026</v>
      </c>
      <c r="K757" s="36">
        <f t="shared" si="1080"/>
        <v>3.3227016885553473</v>
      </c>
      <c r="L757" s="36">
        <f t="shared" si="1080"/>
        <v>3.8368852459016396</v>
      </c>
      <c r="M757" s="36">
        <f t="shared" si="1080"/>
        <v>3.0635631154879137</v>
      </c>
      <c r="N757" s="36">
        <f t="shared" si="1080"/>
        <v>3.4665071770334928</v>
      </c>
      <c r="O757" s="36">
        <f t="shared" si="1080"/>
        <v>3.3275669642857144</v>
      </c>
      <c r="P757" s="36">
        <f t="shared" si="1080"/>
        <v>3.6560139453805931</v>
      </c>
      <c r="Q757" s="36">
        <f t="shared" si="1080"/>
        <v>3.9080318822808091</v>
      </c>
      <c r="R757" s="36">
        <f t="shared" si="1080"/>
        <v>3.4822822822822821</v>
      </c>
      <c r="S757" s="36">
        <f t="shared" si="1080"/>
        <v>3.3774086378737542</v>
      </c>
      <c r="T757" s="36">
        <f t="shared" si="1080"/>
        <v>3.7536793183578623</v>
      </c>
      <c r="U757" s="36">
        <f t="shared" si="1080"/>
        <v>3.8809255079006779</v>
      </c>
      <c r="V757" s="36">
        <f t="shared" si="1080"/>
        <v>4.26791089704997</v>
      </c>
      <c r="W757" s="36">
        <f t="shared" si="1080"/>
        <v>4.2687338501291991</v>
      </c>
      <c r="X757" s="36">
        <f t="shared" si="1080"/>
        <v>3.1017156862745101</v>
      </c>
      <c r="Y757" s="36">
        <f t="shared" si="1080"/>
        <v>4.1796171171171173</v>
      </c>
      <c r="Z757" s="36">
        <f t="shared" si="1080"/>
        <v>3.4298737727910242</v>
      </c>
      <c r="AA757" s="36">
        <f t="shared" si="1080"/>
        <v>4.404833836858006</v>
      </c>
      <c r="AB757" s="36">
        <f t="shared" si="1080"/>
        <v>3.8396161754626457</v>
      </c>
      <c r="AC757" s="36">
        <f t="shared" ref="AC757:AD757" si="1081">IFERROR(AC457/AC427,"")</f>
        <v>4.0080049261083737</v>
      </c>
      <c r="AD757" s="36">
        <f t="shared" si="1081"/>
        <v>4.4931783729156143</v>
      </c>
      <c r="AE757" s="56">
        <f t="shared" ref="AE757:AF757" si="1082">IFERROR(AE457/AE427,"")</f>
        <v>3.9174164220096599</v>
      </c>
      <c r="AF757" s="51">
        <f t="shared" si="1082"/>
        <v>4.05</v>
      </c>
    </row>
    <row r="758" spans="1:32" x14ac:dyDescent="0.25">
      <c r="A758" s="2" t="s">
        <v>103</v>
      </c>
      <c r="B758" s="24" t="str">
        <f>VLOOKUP(Prod_Area_data[[#This Row],[or_product]],Ref_products[],2,FALSE)</f>
        <v>Total oilseeds</v>
      </c>
      <c r="C758" s="24" t="str">
        <f>VLOOKUP(Prod_Area_data[[#This Row],[MS]],Ref_MS[],2,FALSE)</f>
        <v>Germany</v>
      </c>
      <c r="D758" s="28" t="str">
        <f t="shared" si="1063"/>
        <v>Total oilseeds</v>
      </c>
      <c r="E758" s="28" t="str">
        <f t="shared" si="1064"/>
        <v>DE</v>
      </c>
      <c r="F758" s="28" t="str">
        <f t="shared" si="1064"/>
        <v>Germany</v>
      </c>
      <c r="G758" s="36">
        <f t="shared" si="922"/>
        <v>3.5235407945577042</v>
      </c>
      <c r="H758" s="36">
        <f t="shared" ref="H758:AB758" si="1083">IFERROR(H458/H428,"")</f>
        <v>3.1008041117466636</v>
      </c>
      <c r="I758" s="36">
        <f t="shared" si="1083"/>
        <v>3.5649882903981269</v>
      </c>
      <c r="J758" s="36">
        <f t="shared" si="1083"/>
        <v>2.9389347336834208</v>
      </c>
      <c r="K758" s="36">
        <f t="shared" si="1083"/>
        <v>2.8325246398786961</v>
      </c>
      <c r="L758" s="36">
        <f t="shared" si="1083"/>
        <v>4.043602680924768</v>
      </c>
      <c r="M758" s="36">
        <f t="shared" si="1083"/>
        <v>3.713151436408257</v>
      </c>
      <c r="N758" s="36">
        <f t="shared" si="1083"/>
        <v>3.6758662778870272</v>
      </c>
      <c r="O758" s="36">
        <f t="shared" si="1083"/>
        <v>3.4206693672284367</v>
      </c>
      <c r="P758" s="36">
        <f t="shared" si="1083"/>
        <v>3.7226916829068051</v>
      </c>
      <c r="Q758" s="36">
        <f t="shared" si="1083"/>
        <v>4.2502808236248075</v>
      </c>
      <c r="R758" s="36">
        <f t="shared" si="1083"/>
        <v>3.855781333180742</v>
      </c>
      <c r="S758" s="36">
        <f t="shared" si="1083"/>
        <v>2.8902953624581382</v>
      </c>
      <c r="T758" s="36">
        <f t="shared" si="1083"/>
        <v>3.6590318423630976</v>
      </c>
      <c r="U758" s="36">
        <f t="shared" si="1083"/>
        <v>3.9142242038430268</v>
      </c>
      <c r="V758" s="36">
        <f t="shared" si="1083"/>
        <v>4.4422019882507646</v>
      </c>
      <c r="W758" s="36">
        <f t="shared" si="1083"/>
        <v>3.8665910485608861</v>
      </c>
      <c r="X758" s="36">
        <f t="shared" si="1083"/>
        <v>3.4248191737736096</v>
      </c>
      <c r="Y758" s="36">
        <f t="shared" si="1083"/>
        <v>3.2497259610112472</v>
      </c>
      <c r="Z758" s="36">
        <f t="shared" si="1083"/>
        <v>2.9616358869208277</v>
      </c>
      <c r="AA758" s="36">
        <f t="shared" si="1083"/>
        <v>3.2540368230085064</v>
      </c>
      <c r="AB758" s="36">
        <f t="shared" si="1083"/>
        <v>3.5978687841064314</v>
      </c>
      <c r="AC758" s="36">
        <f t="shared" ref="AC758:AD758" si="1084">IFERROR(AC458/AC428,"")</f>
        <v>3.4491126366864249</v>
      </c>
      <c r="AD758" s="36">
        <f t="shared" si="1084"/>
        <v>3.7270402706837982</v>
      </c>
      <c r="AE758" s="56">
        <f t="shared" ref="AE758:AF758" si="1085">IFERROR(AE458/AE428,"")</f>
        <v>3.5236409628802567</v>
      </c>
      <c r="AF758" s="51">
        <f t="shared" si="1085"/>
        <v>3.5097873758022118</v>
      </c>
    </row>
    <row r="759" spans="1:32" x14ac:dyDescent="0.25">
      <c r="A759" s="2" t="s">
        <v>103</v>
      </c>
      <c r="B759" s="24" t="str">
        <f>VLOOKUP(Prod_Area_data[[#This Row],[or_product]],Ref_products[],2,FALSE)</f>
        <v>Total oilseeds</v>
      </c>
      <c r="C759" s="24" t="str">
        <f>VLOOKUP(Prod_Area_data[[#This Row],[MS]],Ref_MS[],2,FALSE)</f>
        <v>Estonia</v>
      </c>
      <c r="D759" s="28" t="str">
        <f t="shared" si="1063"/>
        <v>Total oilseeds</v>
      </c>
      <c r="E759" s="28" t="str">
        <f t="shared" si="1064"/>
        <v>EE</v>
      </c>
      <c r="F759" s="28" t="str">
        <f t="shared" si="1064"/>
        <v>Estonia</v>
      </c>
      <c r="G759" s="36">
        <f t="shared" si="922"/>
        <v>2.6352872551904984</v>
      </c>
      <c r="H759" s="36">
        <f t="shared" ref="H759:AB759" si="1086">IFERROR(H459/H429,"")</f>
        <v>1.3391003460207613</v>
      </c>
      <c r="I759" s="36">
        <f t="shared" si="1086"/>
        <v>1.4999999999999998</v>
      </c>
      <c r="J759" s="36">
        <f t="shared" si="1086"/>
        <v>1.9393939393939394</v>
      </c>
      <c r="K759" s="36">
        <f t="shared" si="1086"/>
        <v>1.4935344827586208</v>
      </c>
      <c r="L759" s="36">
        <f t="shared" si="1086"/>
        <v>1.3603960396039603</v>
      </c>
      <c r="M759" s="36">
        <f t="shared" si="1086"/>
        <v>1.7799145299145296</v>
      </c>
      <c r="N759" s="36">
        <f t="shared" si="1086"/>
        <v>1.3508771929824559</v>
      </c>
      <c r="O759" s="36">
        <f t="shared" si="1086"/>
        <v>1.8113975576662147</v>
      </c>
      <c r="P759" s="36">
        <f t="shared" si="1086"/>
        <v>1.4287548138639279</v>
      </c>
      <c r="Q759" s="36">
        <f t="shared" si="1086"/>
        <v>1.654921020656136</v>
      </c>
      <c r="R759" s="36">
        <f t="shared" si="1086"/>
        <v>1.333333333333333</v>
      </c>
      <c r="S759" s="36">
        <f t="shared" si="1086"/>
        <v>1.6195286195286194</v>
      </c>
      <c r="T759" s="36">
        <f t="shared" si="1086"/>
        <v>1.8096330275229362</v>
      </c>
      <c r="U759" s="36">
        <f t="shared" si="1086"/>
        <v>2.0197215777262185</v>
      </c>
      <c r="V759" s="36">
        <f t="shared" si="1086"/>
        <v>2.0774999999999997</v>
      </c>
      <c r="W759" s="36">
        <f t="shared" si="1086"/>
        <v>2.7700987306064886</v>
      </c>
      <c r="X759" s="36">
        <f t="shared" si="1086"/>
        <v>1.4606949587012248</v>
      </c>
      <c r="Y759" s="36">
        <f t="shared" si="1086"/>
        <v>2.2373087857046161</v>
      </c>
      <c r="Z759" s="36">
        <f t="shared" si="1086"/>
        <v>1.5618039323525368</v>
      </c>
      <c r="AA759" s="36">
        <f t="shared" si="1086"/>
        <v>2.6417333701352477</v>
      </c>
      <c r="AB759" s="36">
        <f t="shared" si="1086"/>
        <v>2.8594366197183096</v>
      </c>
      <c r="AC759" s="36">
        <f t="shared" ref="AC759:AD759" si="1087">IFERROR(AC459/AC429,"")</f>
        <v>2.7361163820366858</v>
      </c>
      <c r="AD759" s="36">
        <f t="shared" si="1087"/>
        <v>2.5280120133995609</v>
      </c>
      <c r="AE759" s="56">
        <f t="shared" ref="AE759:AF759" si="1088">IFERROR(AE459/AE429,"")</f>
        <v>1.9825879420826411</v>
      </c>
      <c r="AF759" s="51">
        <f t="shared" si="1088"/>
        <v>2.4982573633685434</v>
      </c>
    </row>
    <row r="760" spans="1:32" x14ac:dyDescent="0.25">
      <c r="A760" s="2" t="s">
        <v>103</v>
      </c>
      <c r="B760" s="24" t="str">
        <f>VLOOKUP(Prod_Area_data[[#This Row],[or_product]],Ref_products[],2,FALSE)</f>
        <v>Total oilseeds</v>
      </c>
      <c r="C760" s="24" t="str">
        <f>VLOOKUP(Prod_Area_data[[#This Row],[MS]],Ref_MS[],2,FALSE)</f>
        <v>Ireland</v>
      </c>
      <c r="D760" s="28" t="str">
        <f t="shared" si="1063"/>
        <v>Total oilseeds</v>
      </c>
      <c r="E760" s="28" t="str">
        <f t="shared" si="1064"/>
        <v>IE</v>
      </c>
      <c r="F760" s="28" t="str">
        <f t="shared" si="1064"/>
        <v>Ireland</v>
      </c>
      <c r="G760" s="36">
        <f t="shared" si="922"/>
        <v>4.424348083096632</v>
      </c>
      <c r="H760" s="36">
        <f t="shared" ref="H760:AB760" si="1089">IFERROR(H460/H430,"")</f>
        <v>3.1851851851851847</v>
      </c>
      <c r="I760" s="36">
        <f t="shared" si="1089"/>
        <v>3.0416666666666665</v>
      </c>
      <c r="J760" s="36">
        <f t="shared" si="1089"/>
        <v>3.0454545454545454</v>
      </c>
      <c r="K760" s="36">
        <f t="shared" si="1089"/>
        <v>3.116883116883117</v>
      </c>
      <c r="L760" s="36">
        <f t="shared" si="1089"/>
        <v>3.0044843049327357</v>
      </c>
      <c r="M760" s="36">
        <f t="shared" si="1089"/>
        <v>3.8069705093833779</v>
      </c>
      <c r="N760" s="36">
        <f t="shared" si="1089"/>
        <v>3.5019607843137255</v>
      </c>
      <c r="O760" s="36">
        <f t="shared" si="1089"/>
        <v>3.899755501222494</v>
      </c>
      <c r="P760" s="36">
        <f t="shared" si="1089"/>
        <v>3.6221033868092691</v>
      </c>
      <c r="Q760" s="36">
        <f t="shared" si="1089"/>
        <v>3.7244094488188977</v>
      </c>
      <c r="R760" s="36">
        <f t="shared" si="1089"/>
        <v>3.5175438596491229</v>
      </c>
      <c r="S760" s="36">
        <f t="shared" si="1089"/>
        <v>4.511702986279257</v>
      </c>
      <c r="T760" s="36">
        <f t="shared" si="1089"/>
        <v>3.360411899313501</v>
      </c>
      <c r="U760" s="36">
        <f t="shared" si="1089"/>
        <v>3.596055514974434</v>
      </c>
      <c r="V760" s="36">
        <f t="shared" si="1089"/>
        <v>3.6239406779661021</v>
      </c>
      <c r="W760" s="36">
        <f t="shared" si="1089"/>
        <v>4.4675615212527964</v>
      </c>
      <c r="X760" s="36">
        <f t="shared" si="1089"/>
        <v>3.447474747474748</v>
      </c>
      <c r="Y760" s="36">
        <f t="shared" si="1089"/>
        <v>4.1266073194856583</v>
      </c>
      <c r="Z760" s="36">
        <f t="shared" si="1089"/>
        <v>3.8557964184731386</v>
      </c>
      <c r="AA760" s="36">
        <f t="shared" si="1089"/>
        <v>4.1247311827956983</v>
      </c>
      <c r="AB760" s="36">
        <f t="shared" si="1089"/>
        <v>4.3448940269749521</v>
      </c>
      <c r="AC760" s="36">
        <f t="shared" ref="AC760:AD760" si="1090">IFERROR(AC460/AC430,"")</f>
        <v>4.612190812720848</v>
      </c>
      <c r="AD760" s="36">
        <f t="shared" si="1090"/>
        <v>4.9171934260429842</v>
      </c>
      <c r="AE760" s="56">
        <f t="shared" ref="AE760:AF760" si="1091">IFERROR(AE460/AE430,"")</f>
        <v>4.3159594095940959</v>
      </c>
      <c r="AF760" s="51">
        <f t="shared" si="1091"/>
        <v>4.54</v>
      </c>
    </row>
    <row r="761" spans="1:32" x14ac:dyDescent="0.25">
      <c r="A761" s="2" t="s">
        <v>103</v>
      </c>
      <c r="B761" s="24" t="str">
        <f>VLOOKUP(Prod_Area_data[[#This Row],[or_product]],Ref_products[],2,FALSE)</f>
        <v>Total oilseeds</v>
      </c>
      <c r="C761" s="24" t="str">
        <f>VLOOKUP(Prod_Area_data[[#This Row],[MS]],Ref_MS[],2,FALSE)</f>
        <v>Greece</v>
      </c>
      <c r="D761" s="28" t="str">
        <f t="shared" si="1063"/>
        <v>Total oilseeds</v>
      </c>
      <c r="E761" s="28" t="str">
        <f t="shared" si="1064"/>
        <v>EL</v>
      </c>
      <c r="F761" s="28" t="str">
        <f t="shared" si="1064"/>
        <v>Greece</v>
      </c>
      <c r="G761" s="36">
        <f t="shared" si="922"/>
        <v>2.4865875185317297</v>
      </c>
      <c r="H761" s="36">
        <f t="shared" ref="H761:AB761" si="1092">IFERROR(H461/H431,"")</f>
        <v>1.5126614987080105</v>
      </c>
      <c r="I761" s="36">
        <f t="shared" si="1092"/>
        <v>1.2202868852459019</v>
      </c>
      <c r="J761" s="36">
        <f t="shared" si="1092"/>
        <v>1.450126582278481</v>
      </c>
      <c r="K761" s="36">
        <f t="shared" si="1092"/>
        <v>1.5382665990876838</v>
      </c>
      <c r="L761" s="36">
        <f t="shared" si="1092"/>
        <v>1.5234931181775035</v>
      </c>
      <c r="M761" s="36">
        <f t="shared" si="1092"/>
        <v>1.4693477194703286</v>
      </c>
      <c r="N761" s="36">
        <f t="shared" si="1092"/>
        <v>1.698492462311558</v>
      </c>
      <c r="O761" s="36">
        <f t="shared" si="1092"/>
        <v>1.5266423357664234</v>
      </c>
      <c r="P761" s="36">
        <f t="shared" si="1092"/>
        <v>1.7284453496266123</v>
      </c>
      <c r="Q761" s="36">
        <f t="shared" si="1092"/>
        <v>2.126690035052579</v>
      </c>
      <c r="R761" s="36">
        <f t="shared" si="1092"/>
        <v>1.6270060308698762</v>
      </c>
      <c r="S761" s="36">
        <f t="shared" si="1092"/>
        <v>2.1167129813418026</v>
      </c>
      <c r="T761" s="36">
        <f t="shared" si="1092"/>
        <v>2.5833818902225847</v>
      </c>
      <c r="U761" s="36">
        <f t="shared" si="1092"/>
        <v>2.7819045771916215</v>
      </c>
      <c r="V761" s="36">
        <f t="shared" si="1092"/>
        <v>2.8428253615127916</v>
      </c>
      <c r="W761" s="36">
        <f t="shared" si="1092"/>
        <v>2.197204415954416</v>
      </c>
      <c r="X761" s="36">
        <f t="shared" si="1092"/>
        <v>2.7735994706660789</v>
      </c>
      <c r="Y761" s="36">
        <f t="shared" si="1092"/>
        <v>2.3988953666768951</v>
      </c>
      <c r="Z761" s="36">
        <f t="shared" si="1092"/>
        <v>2.795239195747631</v>
      </c>
      <c r="AA761" s="36">
        <f t="shared" si="1092"/>
        <v>2.9414533132530121</v>
      </c>
      <c r="AB761" s="36">
        <f t="shared" si="1092"/>
        <v>2.4647042012003428</v>
      </c>
      <c r="AC761" s="36">
        <f t="shared" ref="AC761:AD761" si="1093">IFERROR(AC461/AC431,"")</f>
        <v>2.5065897858319608</v>
      </c>
      <c r="AD761" s="36">
        <f t="shared" si="1093"/>
        <v>2.4747032496594668</v>
      </c>
      <c r="AE761" s="56">
        <f t="shared" ref="AE761:AF761" si="1094">IFERROR(AE461/AE431,"")</f>
        <v>2.4784695201037614</v>
      </c>
      <c r="AF761" s="51">
        <f t="shared" si="1094"/>
        <v>2.6013790008702244</v>
      </c>
    </row>
    <row r="762" spans="1:32" x14ac:dyDescent="0.25">
      <c r="A762" s="2" t="s">
        <v>103</v>
      </c>
      <c r="B762" s="24" t="str">
        <f>VLOOKUP(Prod_Area_data[[#This Row],[or_product]],Ref_products[],2,FALSE)</f>
        <v>Total oilseeds</v>
      </c>
      <c r="C762" s="24" t="str">
        <f>VLOOKUP(Prod_Area_data[[#This Row],[MS]],Ref_MS[],2,FALSE)</f>
        <v>Spain</v>
      </c>
      <c r="D762" s="28" t="str">
        <f t="shared" si="1063"/>
        <v>Total oilseeds</v>
      </c>
      <c r="E762" s="28" t="str">
        <f t="shared" si="1064"/>
        <v>ES</v>
      </c>
      <c r="F762" s="28" t="str">
        <f t="shared" si="1064"/>
        <v>Spain</v>
      </c>
      <c r="G762" s="36">
        <f t="shared" si="922"/>
        <v>1.2817230498890015</v>
      </c>
      <c r="H762" s="36">
        <f t="shared" ref="H762:AB762" si="1095">IFERROR(H462/H432,"")</f>
        <v>1.1045663637383598</v>
      </c>
      <c r="I762" s="36">
        <f t="shared" si="1095"/>
        <v>1.0171179234728127</v>
      </c>
      <c r="J762" s="36">
        <f t="shared" si="1095"/>
        <v>1.0277377992934713</v>
      </c>
      <c r="K762" s="36">
        <f t="shared" si="1095"/>
        <v>0.97099987391249543</v>
      </c>
      <c r="L762" s="36">
        <f t="shared" si="1095"/>
        <v>1.0951878707976268</v>
      </c>
      <c r="M762" s="36">
        <f t="shared" si="1095"/>
        <v>0.70561282932416958</v>
      </c>
      <c r="N762" s="36">
        <f t="shared" si="1095"/>
        <v>1.0680661577608144</v>
      </c>
      <c r="O762" s="36">
        <f t="shared" si="1095"/>
        <v>1.2377656149388283</v>
      </c>
      <c r="P762" s="36">
        <f t="shared" si="1095"/>
        <v>1.2051212938005393</v>
      </c>
      <c r="Q762" s="36">
        <f t="shared" si="1095"/>
        <v>1.0377574370709381</v>
      </c>
      <c r="R762" s="36">
        <f t="shared" si="1095"/>
        <v>1.2562222979884079</v>
      </c>
      <c r="S762" s="36">
        <f t="shared" si="1095"/>
        <v>1.2904561998972826</v>
      </c>
      <c r="T762" s="36">
        <f t="shared" si="1095"/>
        <v>0.89075243525170655</v>
      </c>
      <c r="U762" s="36">
        <f t="shared" si="1095"/>
        <v>1.2682969778345183</v>
      </c>
      <c r="V762" s="36">
        <f t="shared" si="1095"/>
        <v>1.2809890388775425</v>
      </c>
      <c r="W762" s="36">
        <f t="shared" si="1095"/>
        <v>1.1371939945270322</v>
      </c>
      <c r="X762" s="36">
        <f t="shared" si="1095"/>
        <v>1.2346232179226069</v>
      </c>
      <c r="Y762" s="36">
        <f t="shared" si="1095"/>
        <v>1.2162734127949404</v>
      </c>
      <c r="Z762" s="36">
        <f t="shared" si="1095"/>
        <v>1.4697584566116508</v>
      </c>
      <c r="AA762" s="36">
        <f t="shared" si="1095"/>
        <v>1.1928724696879605</v>
      </c>
      <c r="AB762" s="36">
        <f t="shared" si="1095"/>
        <v>1.4974551188072254</v>
      </c>
      <c r="AC762" s="36">
        <f t="shared" ref="AC762:AD762" si="1096">IFERROR(AC462/AC432,"")</f>
        <v>1.3818853668289051</v>
      </c>
      <c r="AD762" s="36">
        <f t="shared" si="1096"/>
        <v>1.0682973725680645</v>
      </c>
      <c r="AE762" s="56">
        <f t="shared" ref="AE762:AF762" si="1097">IFERROR(AE462/AE432,"")</f>
        <v>1.2704113131501391</v>
      </c>
      <c r="AF762" s="51">
        <f t="shared" si="1097"/>
        <v>1.3473688474143919</v>
      </c>
    </row>
    <row r="763" spans="1:32" x14ac:dyDescent="0.25">
      <c r="A763" s="2" t="s">
        <v>103</v>
      </c>
      <c r="B763" s="24" t="str">
        <f>VLOOKUP(Prod_Area_data[[#This Row],[or_product]],Ref_products[],2,FALSE)</f>
        <v>Total oilseeds</v>
      </c>
      <c r="C763" s="24" t="str">
        <f>VLOOKUP(Prod_Area_data[[#This Row],[MS]],Ref_MS[],2,FALSE)</f>
        <v>France</v>
      </c>
      <c r="D763" s="28" t="str">
        <f t="shared" si="1063"/>
        <v>Total oilseeds</v>
      </c>
      <c r="E763" s="28" t="str">
        <f t="shared" si="1064"/>
        <v>FR</v>
      </c>
      <c r="F763" s="28" t="str">
        <f t="shared" si="1064"/>
        <v>France</v>
      </c>
      <c r="G763" s="36">
        <f t="shared" si="922"/>
        <v>2.8699136985181273</v>
      </c>
      <c r="H763" s="36">
        <f t="shared" ref="H763:AB763" si="1098">IFERROR(H463/H433,"")</f>
        <v>2.7597072879330948</v>
      </c>
      <c r="I763" s="36">
        <f t="shared" si="1098"/>
        <v>2.4943288241415189</v>
      </c>
      <c r="J763" s="36">
        <f t="shared" si="1098"/>
        <v>2.9052449567723344</v>
      </c>
      <c r="K763" s="36">
        <f t="shared" si="1098"/>
        <v>2.7043954274673974</v>
      </c>
      <c r="L763" s="36">
        <f t="shared" si="1098"/>
        <v>3.1063617739881519</v>
      </c>
      <c r="M763" s="36">
        <f t="shared" si="1098"/>
        <v>3.1900970774051052</v>
      </c>
      <c r="N763" s="36">
        <f t="shared" si="1098"/>
        <v>2.7175803402646501</v>
      </c>
      <c r="O763" s="36">
        <f t="shared" si="1098"/>
        <v>2.7975541611322305</v>
      </c>
      <c r="P763" s="36">
        <f t="shared" si="1098"/>
        <v>3.0798230428928646</v>
      </c>
      <c r="Q763" s="36">
        <f t="shared" si="1098"/>
        <v>3.2838549736597469</v>
      </c>
      <c r="R763" s="36">
        <f t="shared" si="1098"/>
        <v>2.9764622353237229</v>
      </c>
      <c r="S763" s="36">
        <f t="shared" si="1098"/>
        <v>3.1438715403857018</v>
      </c>
      <c r="T763" s="36">
        <f t="shared" si="1098"/>
        <v>3.0659031674091946</v>
      </c>
      <c r="U763" s="36">
        <f t="shared" si="1098"/>
        <v>2.6871259340581499</v>
      </c>
      <c r="V763" s="36">
        <f t="shared" si="1098"/>
        <v>3.2746233603330706</v>
      </c>
      <c r="W763" s="36">
        <f t="shared" si="1098"/>
        <v>3.0407058979047785</v>
      </c>
      <c r="X763" s="36">
        <f t="shared" si="1098"/>
        <v>2.8002525690451727</v>
      </c>
      <c r="Y763" s="36">
        <f t="shared" si="1098"/>
        <v>3.4417062224707777</v>
      </c>
      <c r="Z763" s="36">
        <f t="shared" si="1098"/>
        <v>2.8390129810375457</v>
      </c>
      <c r="AA763" s="36">
        <f t="shared" si="1098"/>
        <v>2.7920858378150375</v>
      </c>
      <c r="AB763" s="36">
        <f t="shared" si="1098"/>
        <v>2.5431522857318938</v>
      </c>
      <c r="AC763" s="36">
        <f t="shared" ref="AC763:AD763" si="1099">IFERROR(AC463/AC433,"")</f>
        <v>3.0644738741532427</v>
      </c>
      <c r="AD763" s="36">
        <f t="shared" si="1099"/>
        <v>2.9139583234278357</v>
      </c>
      <c r="AE763" s="56">
        <f t="shared" ref="AE763:AF763" si="1100">IFERROR(AE463/AE433,"")</f>
        <v>2.9036969343115104</v>
      </c>
      <c r="AF763" s="51">
        <f t="shared" si="1100"/>
        <v>2.9100168055502338</v>
      </c>
    </row>
    <row r="764" spans="1:32" x14ac:dyDescent="0.25">
      <c r="A764" s="2" t="s">
        <v>103</v>
      </c>
      <c r="B764" s="24" t="str">
        <f>VLOOKUP(Prod_Area_data[[#This Row],[or_product]],Ref_products[],2,FALSE)</f>
        <v>Total oilseeds</v>
      </c>
      <c r="C764" s="24" t="str">
        <f>VLOOKUP(Prod_Area_data[[#This Row],[MS]],Ref_MS[],2,FALSE)</f>
        <v>Croatia</v>
      </c>
      <c r="D764" s="28" t="str">
        <f t="shared" si="1063"/>
        <v>Total oilseeds</v>
      </c>
      <c r="E764" s="28" t="str">
        <f t="shared" si="1064"/>
        <v>HR</v>
      </c>
      <c r="F764" s="28" t="str">
        <f t="shared" si="1064"/>
        <v>Croatia</v>
      </c>
      <c r="G764" s="36">
        <f t="shared" si="922"/>
        <v>2.8848045229866663</v>
      </c>
      <c r="H764" s="36">
        <f t="shared" ref="H764:AB764" si="1101">IFERROR(H464/H434,"")</f>
        <v>1.7272621674991289</v>
      </c>
      <c r="I764" s="36">
        <f t="shared" si="1101"/>
        <v>2.035326086956522</v>
      </c>
      <c r="J764" s="36">
        <f t="shared" si="1101"/>
        <v>2.4838231943495099</v>
      </c>
      <c r="K764" s="36">
        <f t="shared" si="1101"/>
        <v>1.9279837589486057</v>
      </c>
      <c r="L764" s="36">
        <f t="shared" si="1101"/>
        <v>2.4912677472044225</v>
      </c>
      <c r="M764" s="36">
        <f t="shared" si="1101"/>
        <v>2.022263607889613</v>
      </c>
      <c r="N764" s="36">
        <f t="shared" si="1101"/>
        <v>2.5891298225851873</v>
      </c>
      <c r="O764" s="36">
        <f t="shared" si="1101"/>
        <v>2.297630922693267</v>
      </c>
      <c r="P764" s="36">
        <f t="shared" si="1101"/>
        <v>3</v>
      </c>
      <c r="Q764" s="36">
        <f t="shared" si="1101"/>
        <v>2.7662881052002386</v>
      </c>
      <c r="R764" s="36">
        <f t="shared" si="1101"/>
        <v>2.5039814534825116</v>
      </c>
      <c r="S764" s="36">
        <f t="shared" si="1101"/>
        <v>2.6451643192488259</v>
      </c>
      <c r="T764" s="36">
        <f t="shared" si="1101"/>
        <v>2.1854813903414332</v>
      </c>
      <c r="U764" s="36">
        <f t="shared" si="1101"/>
        <v>2.7348499150462526</v>
      </c>
      <c r="V764" s="36">
        <f t="shared" si="1101"/>
        <v>2.8750594728328096</v>
      </c>
      <c r="W764" s="36">
        <f t="shared" si="1101"/>
        <v>2.3895004816292831</v>
      </c>
      <c r="X764" s="36">
        <f t="shared" si="1101"/>
        <v>3.004626060138782</v>
      </c>
      <c r="Y764" s="36">
        <f t="shared" si="1101"/>
        <v>2.6884727911059101</v>
      </c>
      <c r="Z764" s="36">
        <f t="shared" si="1101"/>
        <v>3.0240472673559822</v>
      </c>
      <c r="AA764" s="36">
        <f t="shared" si="1101"/>
        <v>2.9211794179996144</v>
      </c>
      <c r="AB764" s="36">
        <f t="shared" si="1101"/>
        <v>3.0308660473479172</v>
      </c>
      <c r="AC764" s="36">
        <f t="shared" ref="AC764:AD764" si="1102">IFERROR(AC464/AC434,"")</f>
        <v>2.7023681036124696</v>
      </c>
      <c r="AD764" s="36">
        <f t="shared" si="1102"/>
        <v>2.471129248385918</v>
      </c>
      <c r="AE764" s="56">
        <f t="shared" ref="AE764:AF764" si="1103">IFERROR(AE464/AE434,"")</f>
        <v>3.0344827586206895</v>
      </c>
      <c r="AF764" s="51">
        <f t="shared" si="1103"/>
        <v>2.9675607278810539</v>
      </c>
    </row>
    <row r="765" spans="1:32" x14ac:dyDescent="0.25">
      <c r="A765" s="2" t="s">
        <v>103</v>
      </c>
      <c r="B765" s="24" t="str">
        <f>VLOOKUP(Prod_Area_data[[#This Row],[or_product]],Ref_products[],2,FALSE)</f>
        <v>Total oilseeds</v>
      </c>
      <c r="C765" s="24" t="str">
        <f>VLOOKUP(Prod_Area_data[[#This Row],[MS]],Ref_MS[],2,FALSE)</f>
        <v>Italy</v>
      </c>
      <c r="D765" s="28" t="str">
        <f t="shared" si="1063"/>
        <v>Total oilseeds</v>
      </c>
      <c r="E765" s="28" t="str">
        <f t="shared" si="1064"/>
        <v>IT</v>
      </c>
      <c r="F765" s="28" t="str">
        <f t="shared" si="1064"/>
        <v>Italy</v>
      </c>
      <c r="G765" s="36">
        <f t="shared" si="922"/>
        <v>3.0974800966247198</v>
      </c>
      <c r="H765" s="36">
        <f t="shared" ref="H765:AB765" si="1104">IFERROR(H465/H435,"")</f>
        <v>2.778173190984579</v>
      </c>
      <c r="I765" s="36">
        <f t="shared" si="1104"/>
        <v>2.8280213903743312</v>
      </c>
      <c r="J765" s="36">
        <f t="shared" si="1104"/>
        <v>2.8539119804400972</v>
      </c>
      <c r="K765" s="36">
        <f t="shared" si="1104"/>
        <v>2.0555736106597338</v>
      </c>
      <c r="L765" s="36">
        <f t="shared" si="1104"/>
        <v>2.8752253876667875</v>
      </c>
      <c r="M765" s="36">
        <f t="shared" si="1104"/>
        <v>2.9698984949247458</v>
      </c>
      <c r="N765" s="36">
        <f t="shared" si="1104"/>
        <v>2.654294478527607</v>
      </c>
      <c r="O765" s="36">
        <f t="shared" si="1104"/>
        <v>2.6544145509662749</v>
      </c>
      <c r="P765" s="36">
        <f t="shared" si="1104"/>
        <v>2.7046808510638303</v>
      </c>
      <c r="Q765" s="36">
        <f t="shared" si="1104"/>
        <v>2.821680790960452</v>
      </c>
      <c r="R765" s="36">
        <f t="shared" si="1104"/>
        <v>2.9088769214308643</v>
      </c>
      <c r="S765" s="36">
        <f t="shared" si="1104"/>
        <v>2.9155334037496701</v>
      </c>
      <c r="T765" s="36">
        <f t="shared" si="1104"/>
        <v>2.2991207673303298</v>
      </c>
      <c r="U765" s="36">
        <f t="shared" si="1104"/>
        <v>2.8738313515476084</v>
      </c>
      <c r="V765" s="36">
        <f t="shared" si="1104"/>
        <v>3.3950839660810286</v>
      </c>
      <c r="W765" s="36">
        <f t="shared" si="1104"/>
        <v>3.1991140286448769</v>
      </c>
      <c r="X765" s="36">
        <f t="shared" si="1104"/>
        <v>3.357615733443267</v>
      </c>
      <c r="Y765" s="36">
        <f t="shared" si="1104"/>
        <v>2.8839753364715244</v>
      </c>
      <c r="Z765" s="36">
        <f t="shared" si="1104"/>
        <v>3.2075522589345922</v>
      </c>
      <c r="AA765" s="36">
        <f t="shared" si="1104"/>
        <v>3.2797044334975372</v>
      </c>
      <c r="AB765" s="36">
        <f t="shared" si="1104"/>
        <v>3.3140366392924827</v>
      </c>
      <c r="AC765" s="36">
        <f t="shared" ref="AC765:AD765" si="1105">IFERROR(AC465/AC435,"")</f>
        <v>2.9065020341160519</v>
      </c>
      <c r="AD765" s="36">
        <f t="shared" si="1105"/>
        <v>2.5916110581506202</v>
      </c>
      <c r="AE765" s="56">
        <f t="shared" ref="AE765:AF765" si="1106">IFERROR(AE465/AE435,"")</f>
        <v>3.106233822260569</v>
      </c>
      <c r="AF765" s="51">
        <f t="shared" si="1106"/>
        <v>3.0971840551780758</v>
      </c>
    </row>
    <row r="766" spans="1:32" x14ac:dyDescent="0.25">
      <c r="A766" s="2" t="s">
        <v>103</v>
      </c>
      <c r="B766" s="24" t="str">
        <f>VLOOKUP(Prod_Area_data[[#This Row],[or_product]],Ref_products[],2,FALSE)</f>
        <v>Total oilseeds</v>
      </c>
      <c r="C766" s="24" t="str">
        <f>VLOOKUP(Prod_Area_data[[#This Row],[MS]],Ref_MS[],2,FALSE)</f>
        <v>Cyprus</v>
      </c>
      <c r="D766" s="28" t="str">
        <f t="shared" si="1063"/>
        <v>Total oilseeds</v>
      </c>
      <c r="E766" s="28" t="str">
        <f t="shared" si="1064"/>
        <v>CY</v>
      </c>
      <c r="F766" s="28" t="str">
        <f t="shared" si="1064"/>
        <v>Cyprus</v>
      </c>
      <c r="G766" s="36">
        <f t="shared" si="922"/>
        <v>0</v>
      </c>
      <c r="H766" s="36" t="str">
        <f t="shared" ref="H766:AB766" si="1107">IFERROR(H466/H436,"")</f>
        <v/>
      </c>
      <c r="I766" s="36" t="str">
        <f t="shared" si="1107"/>
        <v/>
      </c>
      <c r="J766" s="36" t="str">
        <f t="shared" si="1107"/>
        <v/>
      </c>
      <c r="K766" s="36" t="str">
        <f t="shared" si="1107"/>
        <v/>
      </c>
      <c r="L766" s="36" t="str">
        <f t="shared" si="1107"/>
        <v/>
      </c>
      <c r="M766" s="36" t="str">
        <f t="shared" si="1107"/>
        <v/>
      </c>
      <c r="N766" s="36" t="str">
        <f t="shared" si="1107"/>
        <v/>
      </c>
      <c r="O766" s="36" t="str">
        <f t="shared" si="1107"/>
        <v/>
      </c>
      <c r="P766" s="36" t="str">
        <f t="shared" si="1107"/>
        <v/>
      </c>
      <c r="Q766" s="36" t="str">
        <f t="shared" si="1107"/>
        <v/>
      </c>
      <c r="R766" s="36" t="str">
        <f t="shared" si="1107"/>
        <v/>
      </c>
      <c r="S766" s="36" t="str">
        <f t="shared" si="1107"/>
        <v/>
      </c>
      <c r="T766" s="36" t="str">
        <f t="shared" si="1107"/>
        <v/>
      </c>
      <c r="U766" s="36" t="str">
        <f t="shared" si="1107"/>
        <v/>
      </c>
      <c r="V766" s="36" t="str">
        <f t="shared" si="1107"/>
        <v/>
      </c>
      <c r="W766" s="36" t="str">
        <f t="shared" si="1107"/>
        <v/>
      </c>
      <c r="X766" s="36" t="str">
        <f t="shared" si="1107"/>
        <v/>
      </c>
      <c r="Y766" s="36" t="str">
        <f t="shared" si="1107"/>
        <v/>
      </c>
      <c r="Z766" s="36" t="str">
        <f t="shared" si="1107"/>
        <v/>
      </c>
      <c r="AA766" s="36" t="str">
        <f t="shared" si="1107"/>
        <v/>
      </c>
      <c r="AB766" s="36" t="str">
        <f t="shared" si="1107"/>
        <v/>
      </c>
      <c r="AC766" s="36" t="str">
        <f t="shared" ref="AC766:AD766" si="1108">IFERROR(AC466/AC436,"")</f>
        <v/>
      </c>
      <c r="AD766" s="36" t="str">
        <f t="shared" si="1108"/>
        <v/>
      </c>
      <c r="AE766" s="56" t="str">
        <f t="shared" ref="AE766:AF766" si="1109">IFERROR(AE466/AE436,"")</f>
        <v/>
      </c>
      <c r="AF766" s="51" t="str">
        <f t="shared" si="1109"/>
        <v/>
      </c>
    </row>
    <row r="767" spans="1:32" x14ac:dyDescent="0.25">
      <c r="A767" s="2" t="s">
        <v>103</v>
      </c>
      <c r="B767" s="24" t="str">
        <f>VLOOKUP(Prod_Area_data[[#This Row],[or_product]],Ref_products[],2,FALSE)</f>
        <v>Total oilseeds</v>
      </c>
      <c r="C767" s="24" t="str">
        <f>VLOOKUP(Prod_Area_data[[#This Row],[MS]],Ref_MS[],2,FALSE)</f>
        <v>Latvia</v>
      </c>
      <c r="D767" s="28" t="str">
        <f t="shared" si="1063"/>
        <v>Total oilseeds</v>
      </c>
      <c r="E767" s="28" t="str">
        <f t="shared" si="1064"/>
        <v>LV</v>
      </c>
      <c r="F767" s="28" t="str">
        <f t="shared" si="1064"/>
        <v>Latvia</v>
      </c>
      <c r="G767" s="36">
        <f t="shared" si="922"/>
        <v>2.7073718337438222</v>
      </c>
      <c r="H767" s="36">
        <f t="shared" ref="H767:AB767" si="1110">IFERROR(H467/H437,"")</f>
        <v>1.4583333333333333</v>
      </c>
      <c r="I767" s="36">
        <f t="shared" si="1110"/>
        <v>1.5113636363636362</v>
      </c>
      <c r="J767" s="36">
        <f t="shared" si="1110"/>
        <v>1.6893203883495143</v>
      </c>
      <c r="K767" s="36">
        <f t="shared" si="1110"/>
        <v>1.3665480427046262</v>
      </c>
      <c r="L767" s="36">
        <f t="shared" si="1110"/>
        <v>1.8371278458844131</v>
      </c>
      <c r="M767" s="36">
        <f t="shared" si="1110"/>
        <v>2.0081855388813095</v>
      </c>
      <c r="N767" s="36">
        <f t="shared" si="1110"/>
        <v>1.4386792452830188</v>
      </c>
      <c r="O767" s="36">
        <f t="shared" si="1110"/>
        <v>1.9720279720279721</v>
      </c>
      <c r="P767" s="36">
        <f t="shared" si="1110"/>
        <v>2.3992974238875875</v>
      </c>
      <c r="Q767" s="36">
        <f t="shared" si="1110"/>
        <v>2.179728317659352</v>
      </c>
      <c r="R767" s="36">
        <f t="shared" si="1110"/>
        <v>2.1208178438661713</v>
      </c>
      <c r="S767" s="36">
        <f t="shared" si="1110"/>
        <v>1.8590604026845636</v>
      </c>
      <c r="T767" s="36">
        <f t="shared" si="1110"/>
        <v>2.6397569444444442</v>
      </c>
      <c r="U767" s="36">
        <f t="shared" si="1110"/>
        <v>2.3548387096774195</v>
      </c>
      <c r="V767" s="36">
        <f t="shared" si="1110"/>
        <v>1.972573839662447</v>
      </c>
      <c r="W767" s="36">
        <f t="shared" si="1110"/>
        <v>3.3238958097395246</v>
      </c>
      <c r="X767" s="36">
        <f t="shared" si="1110"/>
        <v>2.8291708291708293</v>
      </c>
      <c r="Y767" s="36">
        <f t="shared" si="1110"/>
        <v>2.9016829052258641</v>
      </c>
      <c r="Z767" s="36">
        <f t="shared" si="1110"/>
        <v>1.8966365873666942</v>
      </c>
      <c r="AA767" s="36">
        <f t="shared" si="1110"/>
        <v>2.927598566308244</v>
      </c>
      <c r="AB767" s="36">
        <f t="shared" si="1110"/>
        <v>3.0804597701149428</v>
      </c>
      <c r="AC767" s="36">
        <f t="shared" ref="AC767:AD767" si="1111">IFERROR(AC467/AC437,"")</f>
        <v>2.9016949152542373</v>
      </c>
      <c r="AD767" s="36">
        <f t="shared" si="1111"/>
        <v>2.2110769230769232</v>
      </c>
      <c r="AE767" s="56">
        <f t="shared" ref="AE767:AF767" si="1112">IFERROR(AE467/AE437,"")</f>
        <v>2.2928220196689848</v>
      </c>
      <c r="AF767" s="51">
        <f t="shared" si="1112"/>
        <v>2.6276463661626868</v>
      </c>
    </row>
    <row r="768" spans="1:32" x14ac:dyDescent="0.25">
      <c r="A768" s="2" t="s">
        <v>103</v>
      </c>
      <c r="B768" s="24" t="str">
        <f>VLOOKUP(Prod_Area_data[[#This Row],[or_product]],Ref_products[],2,FALSE)</f>
        <v>Total oilseeds</v>
      </c>
      <c r="C768" s="24" t="str">
        <f>VLOOKUP(Prod_Area_data[[#This Row],[MS]],Ref_MS[],2,FALSE)</f>
        <v>Lithuania</v>
      </c>
      <c r="D768" s="28" t="str">
        <f t="shared" si="1063"/>
        <v>Total oilseeds</v>
      </c>
      <c r="E768" s="28" t="str">
        <f t="shared" si="1064"/>
        <v>LT</v>
      </c>
      <c r="F768" s="28" t="str">
        <f t="shared" si="1064"/>
        <v>Lithuania</v>
      </c>
      <c r="G768" s="36">
        <f t="shared" si="922"/>
        <v>2.7656591330789655</v>
      </c>
      <c r="H768" s="36">
        <f t="shared" ref="H768:AB768" si="1113">IFERROR(H468/H438,"")</f>
        <v>1.5081081081081082</v>
      </c>
      <c r="I768" s="36">
        <f t="shared" si="1113"/>
        <v>1.2958579881656804</v>
      </c>
      <c r="J768" s="36">
        <f t="shared" si="1113"/>
        <v>1.7990033222591362</v>
      </c>
      <c r="K768" s="36">
        <f t="shared" si="1113"/>
        <v>1.8211624441132639</v>
      </c>
      <c r="L768" s="36">
        <f t="shared" si="1113"/>
        <v>2.0486111111111112</v>
      </c>
      <c r="M768" s="36">
        <f t="shared" si="1113"/>
        <v>1.8472727272727272</v>
      </c>
      <c r="N768" s="36">
        <f t="shared" si="1113"/>
        <v>1.1226104152933418</v>
      </c>
      <c r="O768" s="36">
        <f t="shared" si="1113"/>
        <v>1.7870635374928447</v>
      </c>
      <c r="P768" s="36">
        <f t="shared" si="1113"/>
        <v>2.0432900432900434</v>
      </c>
      <c r="Q768" s="36">
        <f t="shared" si="1113"/>
        <v>2.1655387818844352</v>
      </c>
      <c r="R768" s="36">
        <f t="shared" si="1113"/>
        <v>1.6523979389615535</v>
      </c>
      <c r="S768" s="36">
        <f t="shared" si="1113"/>
        <v>1.9300198807157056</v>
      </c>
      <c r="T768" s="36">
        <f t="shared" si="1113"/>
        <v>2.4076602199469095</v>
      </c>
      <c r="U768" s="36">
        <f t="shared" si="1113"/>
        <v>2.1193399846508059</v>
      </c>
      <c r="V768" s="36">
        <f t="shared" si="1113"/>
        <v>2.314942528735632</v>
      </c>
      <c r="W768" s="36">
        <f t="shared" si="1113"/>
        <v>3.0880922356332192</v>
      </c>
      <c r="X768" s="36">
        <f t="shared" si="1113"/>
        <v>2.5868182694160722</v>
      </c>
      <c r="Y768" s="36">
        <f t="shared" si="1113"/>
        <v>2.9778019586507067</v>
      </c>
      <c r="Z768" s="36">
        <f t="shared" si="1113"/>
        <v>2.1061750974635416</v>
      </c>
      <c r="AA768" s="36">
        <f t="shared" si="1113"/>
        <v>2.8338252172487297</v>
      </c>
      <c r="AB768" s="36">
        <f t="shared" si="1113"/>
        <v>3.3877230350221725</v>
      </c>
      <c r="AC768" s="36">
        <f t="shared" ref="AC768:AD768" si="1114">IFERROR(AC468/AC438,"")</f>
        <v>2.9003900006393453</v>
      </c>
      <c r="AD768" s="36">
        <f t="shared" si="1114"/>
        <v>2.5594055177518999</v>
      </c>
      <c r="AE768" s="56">
        <f t="shared" ref="AE768:AF768" si="1115">IFERROR(AE468/AE438,"")</f>
        <v>2.5627621813488224</v>
      </c>
      <c r="AF768" s="51">
        <f t="shared" si="1115"/>
        <v>2.8170829351079174</v>
      </c>
    </row>
    <row r="769" spans="1:32" x14ac:dyDescent="0.25">
      <c r="A769" s="2" t="s">
        <v>103</v>
      </c>
      <c r="B769" s="24" t="str">
        <f>VLOOKUP(Prod_Area_data[[#This Row],[or_product]],Ref_products[],2,FALSE)</f>
        <v>Total oilseeds</v>
      </c>
      <c r="C769" s="24" t="str">
        <f>VLOOKUP(Prod_Area_data[[#This Row],[MS]],Ref_MS[],2,FALSE)</f>
        <v>Luxembourg</v>
      </c>
      <c r="D769" s="28" t="str">
        <f t="shared" si="1063"/>
        <v>Total oilseeds</v>
      </c>
      <c r="E769" s="28" t="str">
        <f t="shared" si="1064"/>
        <v>LU</v>
      </c>
      <c r="F769" s="28" t="str">
        <f t="shared" si="1064"/>
        <v>Luxembourg</v>
      </c>
      <c r="G769" s="36">
        <f t="shared" si="922"/>
        <v>3.1197184717979041</v>
      </c>
      <c r="H769" s="36">
        <f t="shared" ref="H769:AB769" si="1116">IFERROR(H469/H439,"")</f>
        <v>2.625</v>
      </c>
      <c r="I769" s="36">
        <f t="shared" si="1116"/>
        <v>2.838709677419355</v>
      </c>
      <c r="J769" s="36">
        <f t="shared" si="1116"/>
        <v>3.5714285714285716</v>
      </c>
      <c r="K769" s="36">
        <f t="shared" si="1116"/>
        <v>3.3783783783783781</v>
      </c>
      <c r="L769" s="36">
        <f t="shared" si="1116"/>
        <v>3.9285714285714284</v>
      </c>
      <c r="M769" s="36">
        <f t="shared" si="1116"/>
        <v>3.5853658536585367</v>
      </c>
      <c r="N769" s="36">
        <f t="shared" si="1116"/>
        <v>3.3958333333333335</v>
      </c>
      <c r="O769" s="36">
        <f t="shared" si="1116"/>
        <v>3.3888888888888888</v>
      </c>
      <c r="P769" s="36">
        <f t="shared" si="1116"/>
        <v>3.1538461538461533</v>
      </c>
      <c r="Q769" s="36">
        <f t="shared" si="1116"/>
        <v>3.9347826086956528</v>
      </c>
      <c r="R769" s="36">
        <f t="shared" si="1116"/>
        <v>3.3686440677966103</v>
      </c>
      <c r="S769" s="36">
        <f t="shared" si="1116"/>
        <v>3.3340471092077091</v>
      </c>
      <c r="T769" s="36">
        <f t="shared" si="1116"/>
        <v>3.3347826086956522</v>
      </c>
      <c r="U769" s="36">
        <f t="shared" si="1116"/>
        <v>3.391111111111111</v>
      </c>
      <c r="V769" s="36">
        <f t="shared" si="1116"/>
        <v>3.7855421686746986</v>
      </c>
      <c r="W769" s="36">
        <f t="shared" si="1116"/>
        <v>3.4836272040302267</v>
      </c>
      <c r="X769" s="36">
        <f t="shared" si="1116"/>
        <v>3.1111111111111112</v>
      </c>
      <c r="Y769" s="36">
        <f t="shared" si="1116"/>
        <v>3.4617737003058107</v>
      </c>
      <c r="Z769" s="36">
        <f t="shared" si="1116"/>
        <v>3.2300884955752207</v>
      </c>
      <c r="AA769" s="36">
        <f t="shared" si="1116"/>
        <v>3.395833333333333</v>
      </c>
      <c r="AB769" s="36">
        <f t="shared" si="1116"/>
        <v>3.2338129496402868</v>
      </c>
      <c r="AC769" s="36">
        <f t="shared" ref="AC769:AD769" si="1117">IFERROR(AC469/AC439,"")</f>
        <v>2.6555555555555554</v>
      </c>
      <c r="AD769" s="36">
        <f t="shared" si="1117"/>
        <v>3.3000000000000003</v>
      </c>
      <c r="AE769" s="56">
        <f t="shared" ref="AE769:AF769" si="1118">IFERROR(AE469/AE439,"")</f>
        <v>2.8253424657534247</v>
      </c>
      <c r="AF769" s="51">
        <f t="shared" si="1118"/>
        <v>1.6810041182617321</v>
      </c>
    </row>
    <row r="770" spans="1:32" x14ac:dyDescent="0.25">
      <c r="A770" s="2" t="s">
        <v>103</v>
      </c>
      <c r="B770" s="24" t="str">
        <f>VLOOKUP(Prod_Area_data[[#This Row],[or_product]],Ref_products[],2,FALSE)</f>
        <v>Total oilseeds</v>
      </c>
      <c r="C770" s="24" t="str">
        <f>VLOOKUP(Prod_Area_data[[#This Row],[MS]],Ref_MS[],2,FALSE)</f>
        <v>Hungary</v>
      </c>
      <c r="D770" s="28" t="str">
        <f t="shared" si="1063"/>
        <v>Total oilseeds</v>
      </c>
      <c r="E770" s="28" t="str">
        <f t="shared" si="1064"/>
        <v>HU</v>
      </c>
      <c r="F770" s="28" t="str">
        <f t="shared" si="1064"/>
        <v>Hungary</v>
      </c>
      <c r="G770" s="36">
        <f t="shared" ref="G770:G811" si="1119">(SUM(AA770:AE770)-MAX(AA770:AE770)-MIN(AA770:AE770))/3</f>
        <v>2.8374195621953682</v>
      </c>
      <c r="H770" s="36">
        <f t="shared" ref="H770:AB770" si="1120">IFERROR(H470/H440,"")</f>
        <v>1.5845134764732756</v>
      </c>
      <c r="I770" s="36">
        <f t="shared" si="1120"/>
        <v>1.9483484814896919</v>
      </c>
      <c r="J770" s="36">
        <f t="shared" si="1120"/>
        <v>1.8175628491620111</v>
      </c>
      <c r="K770" s="36">
        <f t="shared" si="1120"/>
        <v>1.8765693787705857</v>
      </c>
      <c r="L770" s="36">
        <f t="shared" si="1120"/>
        <v>2.5177814029363788</v>
      </c>
      <c r="M770" s="36">
        <f t="shared" si="1120"/>
        <v>2.199073382155134</v>
      </c>
      <c r="N770" s="36">
        <f t="shared" si="1120"/>
        <v>2.2484245903935021</v>
      </c>
      <c r="O770" s="36">
        <f t="shared" si="1120"/>
        <v>2.0864277396817181</v>
      </c>
      <c r="P770" s="36">
        <f t="shared" si="1120"/>
        <v>2.6594457218927752</v>
      </c>
      <c r="Q770" s="36">
        <f t="shared" si="1120"/>
        <v>2.3041903151793259</v>
      </c>
      <c r="R770" s="36">
        <f t="shared" si="1120"/>
        <v>1.9855041622332104</v>
      </c>
      <c r="S770" s="36">
        <f t="shared" si="1120"/>
        <v>2.3356998327465823</v>
      </c>
      <c r="T770" s="36">
        <f t="shared" si="1120"/>
        <v>2.1909504907093975</v>
      </c>
      <c r="U770" s="36">
        <f t="shared" si="1120"/>
        <v>2.5028355161833358</v>
      </c>
      <c r="V770" s="36">
        <f t="shared" si="1120"/>
        <v>2.8354405094822925</v>
      </c>
      <c r="W770" s="36">
        <f t="shared" si="1120"/>
        <v>2.5352666828761525</v>
      </c>
      <c r="X770" s="36">
        <f t="shared" si="1120"/>
        <v>3.1494289239725379</v>
      </c>
      <c r="Y770" s="36">
        <f t="shared" si="1120"/>
        <v>2.9182955433932762</v>
      </c>
      <c r="Z770" s="36">
        <f t="shared" si="1120"/>
        <v>2.9835272468241723</v>
      </c>
      <c r="AA770" s="36">
        <f t="shared" si="1120"/>
        <v>3.019469486260971</v>
      </c>
      <c r="AB770" s="36">
        <f t="shared" si="1120"/>
        <v>2.7917056978780597</v>
      </c>
      <c r="AC770" s="36">
        <f t="shared" ref="AC770:AD770" si="1121">IFERROR(AC470/AC440,"")</f>
        <v>2.7161659337618005</v>
      </c>
      <c r="AD770" s="36">
        <f t="shared" si="1121"/>
        <v>2.0249151455922991</v>
      </c>
      <c r="AE770" s="56">
        <f t="shared" ref="AE770:AF770" si="1122">IFERROR(AE470/AE440,"")</f>
        <v>3.0043870549462421</v>
      </c>
      <c r="AF770" s="51">
        <f t="shared" si="1122"/>
        <v>3.0175749928243141</v>
      </c>
    </row>
    <row r="771" spans="1:32" x14ac:dyDescent="0.25">
      <c r="A771" s="2" t="s">
        <v>103</v>
      </c>
      <c r="B771" s="24" t="str">
        <f>VLOOKUP(Prod_Area_data[[#This Row],[or_product]],Ref_products[],2,FALSE)</f>
        <v>Total oilseeds</v>
      </c>
      <c r="C771" s="24" t="str">
        <f>VLOOKUP(Prod_Area_data[[#This Row],[MS]],Ref_MS[],2,FALSE)</f>
        <v>Malta</v>
      </c>
      <c r="D771" s="28" t="str">
        <f t="shared" si="1063"/>
        <v>Total oilseeds</v>
      </c>
      <c r="E771" s="28" t="str">
        <f t="shared" si="1064"/>
        <v>MT</v>
      </c>
      <c r="F771" s="28" t="str">
        <f t="shared" si="1064"/>
        <v>Malta</v>
      </c>
      <c r="G771" s="36">
        <f t="shared" si="1119"/>
        <v>0</v>
      </c>
      <c r="H771" s="36" t="str">
        <f t="shared" ref="H771:AB771" si="1123">IFERROR(H471/H441,"")</f>
        <v/>
      </c>
      <c r="I771" s="36" t="str">
        <f t="shared" si="1123"/>
        <v/>
      </c>
      <c r="J771" s="36" t="str">
        <f t="shared" si="1123"/>
        <v/>
      </c>
      <c r="K771" s="36" t="str">
        <f t="shared" si="1123"/>
        <v/>
      </c>
      <c r="L771" s="36" t="str">
        <f t="shared" si="1123"/>
        <v/>
      </c>
      <c r="M771" s="36" t="str">
        <f t="shared" si="1123"/>
        <v/>
      </c>
      <c r="N771" s="36" t="str">
        <f t="shared" si="1123"/>
        <v/>
      </c>
      <c r="O771" s="36" t="str">
        <f t="shared" si="1123"/>
        <v/>
      </c>
      <c r="P771" s="36" t="str">
        <f t="shared" si="1123"/>
        <v/>
      </c>
      <c r="Q771" s="36" t="str">
        <f t="shared" si="1123"/>
        <v/>
      </c>
      <c r="R771" s="36" t="str">
        <f t="shared" si="1123"/>
        <v/>
      </c>
      <c r="S771" s="36" t="str">
        <f t="shared" si="1123"/>
        <v/>
      </c>
      <c r="T771" s="36" t="str">
        <f t="shared" si="1123"/>
        <v/>
      </c>
      <c r="U771" s="36" t="str">
        <f t="shared" si="1123"/>
        <v/>
      </c>
      <c r="V771" s="36" t="str">
        <f t="shared" si="1123"/>
        <v/>
      </c>
      <c r="W771" s="36" t="str">
        <f t="shared" si="1123"/>
        <v/>
      </c>
      <c r="X771" s="36" t="str">
        <f t="shared" si="1123"/>
        <v/>
      </c>
      <c r="Y771" s="36" t="str">
        <f t="shared" si="1123"/>
        <v/>
      </c>
      <c r="Z771" s="36" t="str">
        <f t="shared" si="1123"/>
        <v/>
      </c>
      <c r="AA771" s="36" t="str">
        <f t="shared" si="1123"/>
        <v/>
      </c>
      <c r="AB771" s="36" t="str">
        <f t="shared" si="1123"/>
        <v/>
      </c>
      <c r="AC771" s="36" t="str">
        <f t="shared" ref="AC771:AD771" si="1124">IFERROR(AC471/AC441,"")</f>
        <v/>
      </c>
      <c r="AD771" s="36" t="str">
        <f t="shared" si="1124"/>
        <v/>
      </c>
      <c r="AE771" s="56" t="str">
        <f t="shared" ref="AE771:AF771" si="1125">IFERROR(AE471/AE441,"")</f>
        <v/>
      </c>
      <c r="AF771" s="51" t="str">
        <f t="shared" si="1125"/>
        <v/>
      </c>
    </row>
    <row r="772" spans="1:32" x14ac:dyDescent="0.25">
      <c r="A772" s="2" t="s">
        <v>103</v>
      </c>
      <c r="B772" s="24" t="str">
        <f>VLOOKUP(Prod_Area_data[[#This Row],[or_product]],Ref_products[],2,FALSE)</f>
        <v>Total oilseeds</v>
      </c>
      <c r="C772" s="24" t="str">
        <f>VLOOKUP(Prod_Area_data[[#This Row],[MS]],Ref_MS[],2,FALSE)</f>
        <v>Netherlands</v>
      </c>
      <c r="D772" s="28" t="str">
        <f t="shared" si="1063"/>
        <v>Total oilseeds</v>
      </c>
      <c r="E772" s="28" t="str">
        <f t="shared" ref="E772:F791" si="1126">IF(E202=E412,E412,"Error")</f>
        <v>NL</v>
      </c>
      <c r="F772" s="28" t="str">
        <f t="shared" si="1126"/>
        <v>Netherlands</v>
      </c>
      <c r="G772" s="36">
        <f t="shared" si="1119"/>
        <v>2.4938244144339325</v>
      </c>
      <c r="H772" s="36">
        <f t="shared" ref="H772:AB772" si="1127">IFERROR(H472/H442,"")</f>
        <v>1.4081632653061225</v>
      </c>
      <c r="I772" s="36">
        <f t="shared" si="1127"/>
        <v>1.404255319148936</v>
      </c>
      <c r="J772" s="36">
        <f t="shared" si="1127"/>
        <v>1.2444444444444445</v>
      </c>
      <c r="K772" s="36">
        <f t="shared" si="1127"/>
        <v>1.8510638297872337</v>
      </c>
      <c r="L772" s="36">
        <f t="shared" si="1127"/>
        <v>1.9393939393939397</v>
      </c>
      <c r="M772" s="36">
        <f t="shared" si="1127"/>
        <v>1.5694444444444444</v>
      </c>
      <c r="N772" s="36">
        <f t="shared" si="1127"/>
        <v>1.9012345679012341</v>
      </c>
      <c r="O772" s="36">
        <f t="shared" si="1127"/>
        <v>2.0579710144927539</v>
      </c>
      <c r="P772" s="36">
        <f t="shared" si="1127"/>
        <v>2.1666666666666665</v>
      </c>
      <c r="Q772" s="36">
        <f t="shared" si="1127"/>
        <v>4.67741935483871</v>
      </c>
      <c r="R772" s="36">
        <f t="shared" si="1127"/>
        <v>4.756653992395437</v>
      </c>
      <c r="S772" s="36">
        <f t="shared" si="1127"/>
        <v>3.3300492610837442</v>
      </c>
      <c r="T772" s="36">
        <f t="shared" si="1127"/>
        <v>3.5</v>
      </c>
      <c r="U772" s="36">
        <f t="shared" si="1127"/>
        <v>3.3333333333333335</v>
      </c>
      <c r="V772" s="36">
        <f t="shared" si="1127"/>
        <v>3.3333333333333335</v>
      </c>
      <c r="W772" s="36">
        <f t="shared" si="1127"/>
        <v>3.8986784140969162</v>
      </c>
      <c r="X772" s="36">
        <f t="shared" si="1127"/>
        <v>2.3571428571428572</v>
      </c>
      <c r="Y772" s="36">
        <f t="shared" si="1127"/>
        <v>2.87956204379562</v>
      </c>
      <c r="Z772" s="36">
        <f t="shared" si="1127"/>
        <v>1.7643504531722054</v>
      </c>
      <c r="AA772" s="36">
        <f t="shared" si="1127"/>
        <v>1.980327868852459</v>
      </c>
      <c r="AB772" s="36">
        <f t="shared" si="1127"/>
        <v>2.6211453744493394</v>
      </c>
      <c r="AC772" s="36">
        <f t="shared" ref="AC772:AD772" si="1128">IFERROR(AC472/AC442,"")</f>
        <v>1.0698795180722891</v>
      </c>
      <c r="AD772" s="36">
        <f t="shared" si="1128"/>
        <v>2.88</v>
      </c>
      <c r="AE772" s="56">
        <f t="shared" ref="AE772:AF772" si="1129">IFERROR(AE472/AE442,"")</f>
        <v>3.0114068441064639</v>
      </c>
      <c r="AF772" s="51">
        <f t="shared" si="1129"/>
        <v>1.249678341084701</v>
      </c>
    </row>
    <row r="773" spans="1:32" x14ac:dyDescent="0.25">
      <c r="A773" s="2" t="s">
        <v>103</v>
      </c>
      <c r="B773" s="24" t="str">
        <f>VLOOKUP(Prod_Area_data[[#This Row],[or_product]],Ref_products[],2,FALSE)</f>
        <v>Total oilseeds</v>
      </c>
      <c r="C773" s="24" t="str">
        <f>VLOOKUP(Prod_Area_data[[#This Row],[MS]],Ref_MS[],2,FALSE)</f>
        <v>Austria</v>
      </c>
      <c r="D773" s="28" t="str">
        <f t="shared" si="1063"/>
        <v>Total oilseeds</v>
      </c>
      <c r="E773" s="28" t="str">
        <f t="shared" si="1126"/>
        <v>AT</v>
      </c>
      <c r="F773" s="28" t="str">
        <f t="shared" si="1126"/>
        <v>Austria</v>
      </c>
      <c r="G773" s="36">
        <f t="shared" si="1119"/>
        <v>2.9740620854017874</v>
      </c>
      <c r="H773" s="36">
        <f t="shared" ref="H773:AB773" si="1130">IFERROR(H473/H443,"")</f>
        <v>2.3794642857142856</v>
      </c>
      <c r="I773" s="36">
        <f t="shared" si="1130"/>
        <v>2.4239019407558735</v>
      </c>
      <c r="J773" s="36">
        <f t="shared" si="1130"/>
        <v>2.3947368421052628</v>
      </c>
      <c r="K773" s="36">
        <f t="shared" si="1130"/>
        <v>2.1557285873192438</v>
      </c>
      <c r="L773" s="36">
        <f t="shared" si="1130"/>
        <v>2.8633754305396097</v>
      </c>
      <c r="M773" s="36">
        <f t="shared" si="1130"/>
        <v>2.7313109425785487</v>
      </c>
      <c r="N773" s="36">
        <f t="shared" si="1130"/>
        <v>2.7355140186915894</v>
      </c>
      <c r="O773" s="36">
        <f t="shared" si="1130"/>
        <v>2.6725025746652937</v>
      </c>
      <c r="P773" s="36">
        <f t="shared" si="1130"/>
        <v>3.0313725490196077</v>
      </c>
      <c r="Q773" s="36">
        <f t="shared" si="1130"/>
        <v>2.8913443830570902</v>
      </c>
      <c r="R773" s="36">
        <f t="shared" si="1130"/>
        <v>2.9097671976194643</v>
      </c>
      <c r="S773" s="36">
        <f t="shared" si="1130"/>
        <v>3.069463200540175</v>
      </c>
      <c r="T773" s="36">
        <f t="shared" si="1130"/>
        <v>2.6233333333333335</v>
      </c>
      <c r="U773" s="36">
        <f t="shared" si="1130"/>
        <v>2.695365853658537</v>
      </c>
      <c r="V773" s="36">
        <f t="shared" si="1130"/>
        <v>3.1794763155664776</v>
      </c>
      <c r="W773" s="36">
        <f t="shared" si="1130"/>
        <v>2.5075082940457483</v>
      </c>
      <c r="X773" s="36">
        <f t="shared" si="1130"/>
        <v>3.2694390893234195</v>
      </c>
      <c r="Y773" s="36">
        <f t="shared" si="1130"/>
        <v>2.8253906553681101</v>
      </c>
      <c r="Z773" s="36">
        <f t="shared" si="1130"/>
        <v>2.800152671755725</v>
      </c>
      <c r="AA773" s="36">
        <f t="shared" si="1130"/>
        <v>3.0348064137661321</v>
      </c>
      <c r="AB773" s="36">
        <f t="shared" si="1130"/>
        <v>2.8854033290653009</v>
      </c>
      <c r="AC773" s="36">
        <f t="shared" ref="AC773:AD773" si="1131">IFERROR(AC473/AC443,"")</f>
        <v>3.0296629556199473</v>
      </c>
      <c r="AD773" s="36">
        <f t="shared" si="1131"/>
        <v>2.6682208257314683</v>
      </c>
      <c r="AE773" s="56">
        <f t="shared" ref="AE773:AF773" si="1132">IFERROR(AE473/AE443,"")</f>
        <v>3.0071199715201136</v>
      </c>
      <c r="AF773" s="51">
        <f t="shared" si="1132"/>
        <v>3.0164786553554968</v>
      </c>
    </row>
    <row r="774" spans="1:32" x14ac:dyDescent="0.25">
      <c r="A774" s="2" t="s">
        <v>103</v>
      </c>
      <c r="B774" s="24" t="str">
        <f>VLOOKUP(Prod_Area_data[[#This Row],[or_product]],Ref_products[],2,FALSE)</f>
        <v>Total oilseeds</v>
      </c>
      <c r="C774" s="24" t="str">
        <f>VLOOKUP(Prod_Area_data[[#This Row],[MS]],Ref_MS[],2,FALSE)</f>
        <v>Poland</v>
      </c>
      <c r="D774" s="28" t="str">
        <f t="shared" si="1063"/>
        <v>Total oilseeds</v>
      </c>
      <c r="E774" s="28" t="str">
        <f t="shared" si="1126"/>
        <v>PL</v>
      </c>
      <c r="F774" s="28" t="str">
        <f t="shared" si="1126"/>
        <v>Poland</v>
      </c>
      <c r="G774" s="36">
        <f t="shared" si="1119"/>
        <v>3.2289977734885436</v>
      </c>
      <c r="H774" s="36">
        <f t="shared" ref="H774:AB774" si="1133">IFERROR(H474/H444,"")</f>
        <v>2.1908675799086756</v>
      </c>
      <c r="I774" s="36">
        <f t="shared" si="1133"/>
        <v>2.3941573033707861</v>
      </c>
      <c r="J774" s="36">
        <f t="shared" si="1133"/>
        <v>2.1674238982280785</v>
      </c>
      <c r="K774" s="36">
        <f t="shared" si="1133"/>
        <v>1.857309668379262</v>
      </c>
      <c r="L774" s="36">
        <f t="shared" si="1133"/>
        <v>3.0228740084855197</v>
      </c>
      <c r="M774" s="36">
        <f t="shared" si="1133"/>
        <v>2.6254048218783734</v>
      </c>
      <c r="N774" s="36">
        <f t="shared" si="1133"/>
        <v>2.6317042208822601</v>
      </c>
      <c r="O774" s="36">
        <f t="shared" si="1133"/>
        <v>2.6656277272160582</v>
      </c>
      <c r="P774" s="36">
        <f t="shared" si="1133"/>
        <v>2.7250677331957163</v>
      </c>
      <c r="Q774" s="36">
        <f t="shared" si="1133"/>
        <v>3.0751842751842751</v>
      </c>
      <c r="R774" s="36">
        <f t="shared" si="1133"/>
        <v>2.347853469087855</v>
      </c>
      <c r="S774" s="36">
        <f t="shared" si="1133"/>
        <v>2.2385969112893567</v>
      </c>
      <c r="T774" s="36">
        <f t="shared" si="1133"/>
        <v>2.5828854898718481</v>
      </c>
      <c r="U774" s="36">
        <f t="shared" si="1133"/>
        <v>2.9025735294117641</v>
      </c>
      <c r="V774" s="36">
        <f t="shared" si="1133"/>
        <v>3.4355889829178734</v>
      </c>
      <c r="W774" s="36">
        <f t="shared" si="1133"/>
        <v>2.8338025231988322</v>
      </c>
      <c r="X774" s="36">
        <f t="shared" si="1133"/>
        <v>2.6751637879690295</v>
      </c>
      <c r="Y774" s="36">
        <f t="shared" si="1133"/>
        <v>2.9300218715155677</v>
      </c>
      <c r="Z774" s="36">
        <f t="shared" si="1133"/>
        <v>2.588660140964457</v>
      </c>
      <c r="AA774" s="36">
        <f t="shared" si="1133"/>
        <v>2.6975922592259223</v>
      </c>
      <c r="AB774" s="36">
        <f t="shared" si="1133"/>
        <v>3.1598543504791632</v>
      </c>
      <c r="AC774" s="36">
        <f t="shared" ref="AC774:AD774" si="1134">IFERROR(AC474/AC444,"")</f>
        <v>3.1866699338397448</v>
      </c>
      <c r="AD774" s="36">
        <f t="shared" si="1134"/>
        <v>3.3404690361467213</v>
      </c>
      <c r="AE774" s="56">
        <f t="shared" ref="AE774:AF774" si="1135">IFERROR(AE474/AE444,"")</f>
        <v>3.342046816611437</v>
      </c>
      <c r="AF774" s="51">
        <f t="shared" si="1135"/>
        <v>3.2412872687074725</v>
      </c>
    </row>
    <row r="775" spans="1:32" x14ac:dyDescent="0.25">
      <c r="A775" s="2" t="s">
        <v>103</v>
      </c>
      <c r="B775" s="24" t="str">
        <f>VLOOKUP(Prod_Area_data[[#This Row],[or_product]],Ref_products[],2,FALSE)</f>
        <v>Total oilseeds</v>
      </c>
      <c r="C775" s="24" t="str">
        <f>VLOOKUP(Prod_Area_data[[#This Row],[MS]],Ref_MS[],2,FALSE)</f>
        <v>Portugal</v>
      </c>
      <c r="D775" s="28" t="str">
        <f t="shared" si="1063"/>
        <v>Total oilseeds</v>
      </c>
      <c r="E775" s="28" t="str">
        <f t="shared" si="1126"/>
        <v>PT</v>
      </c>
      <c r="F775" s="28" t="str">
        <f t="shared" si="1126"/>
        <v>Portugal</v>
      </c>
      <c r="G775" s="36">
        <f t="shared" si="1119"/>
        <v>1.6629644613667953</v>
      </c>
      <c r="H775" s="36">
        <f t="shared" ref="H775:AB775" si="1136">IFERROR(H475/H445,"")</f>
        <v>0.55111882716049376</v>
      </c>
      <c r="I775" s="36">
        <f t="shared" si="1136"/>
        <v>0.56888246628131023</v>
      </c>
      <c r="J775" s="36">
        <f t="shared" si="1136"/>
        <v>0.56253326237360302</v>
      </c>
      <c r="K775" s="36">
        <f t="shared" si="1136"/>
        <v>0.49194649194649193</v>
      </c>
      <c r="L775" s="36">
        <f t="shared" si="1136"/>
        <v>0.49065914698625307</v>
      </c>
      <c r="M775" s="36">
        <f t="shared" si="1136"/>
        <v>0.33946251768033942</v>
      </c>
      <c r="N775" s="36">
        <f t="shared" si="1136"/>
        <v>0.52827763496143965</v>
      </c>
      <c r="O775" s="36">
        <f t="shared" si="1136"/>
        <v>0.80022701475595903</v>
      </c>
      <c r="P775" s="36">
        <f t="shared" si="1136"/>
        <v>0.66447908121410992</v>
      </c>
      <c r="Q775" s="36">
        <f t="shared" si="1136"/>
        <v>0.536768149882904</v>
      </c>
      <c r="R775" s="36">
        <f t="shared" si="1136"/>
        <v>0.54357142857142859</v>
      </c>
      <c r="S775" s="36">
        <f t="shared" si="1136"/>
        <v>0.56066012488849237</v>
      </c>
      <c r="T775" s="36">
        <f t="shared" si="1136"/>
        <v>0.53355518580144201</v>
      </c>
      <c r="U775" s="36">
        <f t="shared" si="1136"/>
        <v>0.63957987838584851</v>
      </c>
      <c r="V775" s="36">
        <f t="shared" si="1136"/>
        <v>1.0565916398713826</v>
      </c>
      <c r="W775" s="36">
        <f t="shared" si="1136"/>
        <v>1.2413447064726542</v>
      </c>
      <c r="X775" s="36">
        <f t="shared" si="1136"/>
        <v>1.4409665019220208</v>
      </c>
      <c r="Y775" s="36">
        <f t="shared" si="1136"/>
        <v>1.5460624071322435</v>
      </c>
      <c r="Z775" s="36">
        <f t="shared" si="1136"/>
        <v>1.78609062170706</v>
      </c>
      <c r="AA775" s="36">
        <f t="shared" si="1136"/>
        <v>1.6352459016393444</v>
      </c>
      <c r="AB775" s="36">
        <f t="shared" si="1136"/>
        <v>1.5927672955974843</v>
      </c>
      <c r="AC775" s="36">
        <f t="shared" ref="AC775:AD775" si="1137">IFERROR(AC475/AC445,"")</f>
        <v>1.78175313059034</v>
      </c>
      <c r="AD775" s="36">
        <f t="shared" si="1137"/>
        <v>1.6584093872229466</v>
      </c>
      <c r="AE775" s="56">
        <f t="shared" ref="AE775:AF775" si="1138">IFERROR(AE475/AE445,"")</f>
        <v>1.6952380952380952</v>
      </c>
      <c r="AF775" s="51">
        <f t="shared" si="1138"/>
        <v>1.888796100480107</v>
      </c>
    </row>
    <row r="776" spans="1:32" x14ac:dyDescent="0.25">
      <c r="A776" s="2" t="s">
        <v>103</v>
      </c>
      <c r="B776" s="24" t="str">
        <f>VLOOKUP(Prod_Area_data[[#This Row],[or_product]],Ref_products[],2,FALSE)</f>
        <v>Total oilseeds</v>
      </c>
      <c r="C776" s="24" t="str">
        <f>VLOOKUP(Prod_Area_data[[#This Row],[MS]],Ref_MS[],2,FALSE)</f>
        <v>Romania</v>
      </c>
      <c r="D776" s="28" t="str">
        <f t="shared" si="1063"/>
        <v>Total oilseeds</v>
      </c>
      <c r="E776" s="28" t="str">
        <f t="shared" si="1126"/>
        <v>RO</v>
      </c>
      <c r="F776" s="28" t="str">
        <f t="shared" si="1126"/>
        <v>Romania</v>
      </c>
      <c r="G776" s="36">
        <f t="shared" si="1119"/>
        <v>2.3430198771097897</v>
      </c>
      <c r="H776" s="36">
        <f t="shared" ref="H776:AB776" si="1139">IFERROR(H476/H446,"")</f>
        <v>0.8156269098772978</v>
      </c>
      <c r="I776" s="36">
        <f t="shared" si="1139"/>
        <v>1.0768071153991106</v>
      </c>
      <c r="J776" s="36">
        <f t="shared" si="1139"/>
        <v>1.1247191543821395</v>
      </c>
      <c r="K776" s="36">
        <f t="shared" si="1139"/>
        <v>1.3035101906344999</v>
      </c>
      <c r="L776" s="36">
        <f t="shared" si="1139"/>
        <v>1.7030634173503743</v>
      </c>
      <c r="M776" s="36">
        <f t="shared" si="1139"/>
        <v>1.4987519760379397</v>
      </c>
      <c r="N776" s="36">
        <f t="shared" si="1139"/>
        <v>1.5832630609860825</v>
      </c>
      <c r="O776" s="36">
        <f t="shared" si="1139"/>
        <v>0.78295468169284266</v>
      </c>
      <c r="P776" s="36">
        <f t="shared" si="1139"/>
        <v>1.5733987502440929</v>
      </c>
      <c r="Q776" s="36">
        <f t="shared" si="1139"/>
        <v>1.418710799983814</v>
      </c>
      <c r="R776" s="36">
        <f t="shared" si="1139"/>
        <v>1.691686218797311</v>
      </c>
      <c r="S776" s="36">
        <f t="shared" si="1139"/>
        <v>1.8297585480029563</v>
      </c>
      <c r="T776" s="36">
        <f t="shared" si="1139"/>
        <v>1.3254746671553437</v>
      </c>
      <c r="U776" s="36">
        <f t="shared" si="1139"/>
        <v>2.0832624183305319</v>
      </c>
      <c r="V776" s="36">
        <f t="shared" si="1139"/>
        <v>2.3191676514825952</v>
      </c>
      <c r="W776" s="36">
        <f t="shared" si="1139"/>
        <v>1.9678227002967363</v>
      </c>
      <c r="X776" s="36">
        <f t="shared" si="1139"/>
        <v>2.2103067152422211</v>
      </c>
      <c r="Y776" s="36">
        <f t="shared" si="1139"/>
        <v>2.8254341749400402</v>
      </c>
      <c r="Z776" s="36">
        <f t="shared" si="1139"/>
        <v>2.8392751646725594</v>
      </c>
      <c r="AA776" s="36">
        <f t="shared" si="1139"/>
        <v>2.6659486237510781</v>
      </c>
      <c r="AB776" s="36">
        <f t="shared" si="1139"/>
        <v>1.9252380497816386</v>
      </c>
      <c r="AC776" s="36">
        <f t="shared" ref="AC776:AD776" si="1140">IFERROR(AC476/AC446,"")</f>
        <v>2.66972423463426</v>
      </c>
      <c r="AD776" s="36">
        <f t="shared" si="1140"/>
        <v>2.1078048981368727</v>
      </c>
      <c r="AE776" s="56">
        <f t="shared" ref="AE776:AF776" si="1141">IFERROR(AE476/AE446,"")</f>
        <v>2.2553061094414182</v>
      </c>
      <c r="AF776" s="51">
        <f t="shared" si="1141"/>
        <v>2.4390701733734632</v>
      </c>
    </row>
    <row r="777" spans="1:32" x14ac:dyDescent="0.25">
      <c r="A777" s="2" t="s">
        <v>103</v>
      </c>
      <c r="B777" s="24" t="str">
        <f>VLOOKUP(Prod_Area_data[[#This Row],[or_product]],Ref_products[],2,FALSE)</f>
        <v>Total oilseeds</v>
      </c>
      <c r="C777" s="24" t="str">
        <f>VLOOKUP(Prod_Area_data[[#This Row],[MS]],Ref_MS[],2,FALSE)</f>
        <v>Slovenia</v>
      </c>
      <c r="D777" s="28" t="str">
        <f t="shared" si="1063"/>
        <v>Total oilseeds</v>
      </c>
      <c r="E777" s="28" t="str">
        <f t="shared" si="1126"/>
        <v>SI</v>
      </c>
      <c r="F777" s="28" t="str">
        <f t="shared" si="1126"/>
        <v>Slovenia</v>
      </c>
      <c r="G777" s="36">
        <f t="shared" si="1119"/>
        <v>2.606243387976551</v>
      </c>
      <c r="H777" s="36">
        <f t="shared" ref="H777:AB777" si="1142">IFERROR(H477/H447,"")</f>
        <v>2.4117647058823533</v>
      </c>
      <c r="I777" s="36">
        <f t="shared" si="1142"/>
        <v>2.7826086956521738</v>
      </c>
      <c r="J777" s="36">
        <f t="shared" si="1142"/>
        <v>2.1264822134387349</v>
      </c>
      <c r="K777" s="36">
        <f t="shared" si="1142"/>
        <v>1.7552447552447554</v>
      </c>
      <c r="L777" s="36">
        <f t="shared" si="1142"/>
        <v>2.7416267942583734</v>
      </c>
      <c r="M777" s="36">
        <f t="shared" si="1142"/>
        <v>2.3360323886639676</v>
      </c>
      <c r="N777" s="36">
        <f t="shared" si="1142"/>
        <v>1.7843750000000003</v>
      </c>
      <c r="O777" s="36">
        <f t="shared" si="1142"/>
        <v>2.5679442508710801</v>
      </c>
      <c r="P777" s="36">
        <f t="shared" si="1142"/>
        <v>2.3052631578947369</v>
      </c>
      <c r="Q777" s="36">
        <f t="shared" si="1142"/>
        <v>2.0868644067796609</v>
      </c>
      <c r="R777" s="36">
        <f t="shared" si="1142"/>
        <v>2.7664884135472372</v>
      </c>
      <c r="S777" s="36">
        <f t="shared" si="1142"/>
        <v>2.657142857142857</v>
      </c>
      <c r="T777" s="36">
        <f t="shared" si="1142"/>
        <v>2.9539823008849564</v>
      </c>
      <c r="U777" s="36">
        <f t="shared" si="1142"/>
        <v>2.4649265905383362</v>
      </c>
      <c r="V777" s="36">
        <f t="shared" si="1142"/>
        <v>3.455716586151369</v>
      </c>
      <c r="W777" s="36">
        <f t="shared" si="1142"/>
        <v>2.4957983193277311</v>
      </c>
      <c r="X777" s="36">
        <f t="shared" si="1142"/>
        <v>2.8245315161839866</v>
      </c>
      <c r="Y777" s="36">
        <f t="shared" si="1142"/>
        <v>2.5909774436090225</v>
      </c>
      <c r="Z777" s="36">
        <f t="shared" si="1142"/>
        <v>2.5284403669724775</v>
      </c>
      <c r="AA777" s="36">
        <f t="shared" si="1142"/>
        <v>2.8922155688622757</v>
      </c>
      <c r="AB777" s="36">
        <f t="shared" si="1142"/>
        <v>2.7452830188679243</v>
      </c>
      <c r="AC777" s="36">
        <f t="shared" ref="AC777:AD777" si="1143">IFERROR(AC477/AC447,"")</f>
        <v>2.51171875</v>
      </c>
      <c r="AD777" s="36">
        <f t="shared" si="1143"/>
        <v>2.4085470085470089</v>
      </c>
      <c r="AE777" s="56">
        <f t="shared" ref="AE777:AF777" si="1144">IFERROR(AE477/AE447,"")</f>
        <v>2.5617283950617282</v>
      </c>
      <c r="AF777" s="51">
        <f t="shared" si="1144"/>
        <v>1.4220859303515085</v>
      </c>
    </row>
    <row r="778" spans="1:32" x14ac:dyDescent="0.25">
      <c r="A778" s="2" t="s">
        <v>103</v>
      </c>
      <c r="B778" s="24" t="str">
        <f>VLOOKUP(Prod_Area_data[[#This Row],[or_product]],Ref_products[],2,FALSE)</f>
        <v>Total oilseeds</v>
      </c>
      <c r="C778" s="24" t="str">
        <f>VLOOKUP(Prod_Area_data[[#This Row],[MS]],Ref_MS[],2,FALSE)</f>
        <v>Slovakia</v>
      </c>
      <c r="D778" s="28" t="str">
        <f t="shared" si="1063"/>
        <v>Total oilseeds</v>
      </c>
      <c r="E778" s="28" t="str">
        <f t="shared" si="1126"/>
        <v>SK</v>
      </c>
      <c r="F778" s="28" t="str">
        <f t="shared" si="1126"/>
        <v>Slovakia</v>
      </c>
      <c r="G778" s="36">
        <f t="shared" si="1119"/>
        <v>2.7862503871265396</v>
      </c>
      <c r="H778" s="36">
        <f t="shared" ref="H778:AB778" si="1145">IFERROR(H478/H448,"")</f>
        <v>1.4918793503480283</v>
      </c>
      <c r="I778" s="36">
        <f t="shared" si="1145"/>
        <v>2.1075085324232079</v>
      </c>
      <c r="J778" s="36">
        <f t="shared" si="1145"/>
        <v>1.9677906391545044</v>
      </c>
      <c r="K778" s="36">
        <f t="shared" si="1145"/>
        <v>1.5944055944055944</v>
      </c>
      <c r="L778" s="36">
        <f t="shared" si="1145"/>
        <v>2.4542162441800306</v>
      </c>
      <c r="M778" s="36">
        <f t="shared" si="1145"/>
        <v>2.1265286923800568</v>
      </c>
      <c r="N778" s="36">
        <f t="shared" si="1145"/>
        <v>2.0572916666666665</v>
      </c>
      <c r="O778" s="36">
        <f t="shared" si="1145"/>
        <v>2.025641025641026</v>
      </c>
      <c r="P778" s="36">
        <f t="shared" si="1145"/>
        <v>2.5780417861532157</v>
      </c>
      <c r="Q778" s="36">
        <f t="shared" si="1145"/>
        <v>2.2504758279406163</v>
      </c>
      <c r="R778" s="36">
        <f t="shared" si="1145"/>
        <v>1.8957596501235974</v>
      </c>
      <c r="S778" s="36">
        <f t="shared" si="1145"/>
        <v>2.2517702596380804</v>
      </c>
      <c r="T778" s="36">
        <f t="shared" si="1145"/>
        <v>2.0554572271386427</v>
      </c>
      <c r="U778" s="36">
        <f t="shared" si="1145"/>
        <v>2.4331606217616581</v>
      </c>
      <c r="V778" s="36">
        <f t="shared" si="1145"/>
        <v>3.1046138245732631</v>
      </c>
      <c r="W778" s="36">
        <f t="shared" si="1145"/>
        <v>2.3329018248632396</v>
      </c>
      <c r="X778" s="36">
        <f t="shared" si="1145"/>
        <v>3.1502326340706883</v>
      </c>
      <c r="Y778" s="36">
        <f t="shared" si="1145"/>
        <v>2.7265787892709477</v>
      </c>
      <c r="Z778" s="36">
        <f t="shared" si="1145"/>
        <v>2.9232225728605901</v>
      </c>
      <c r="AA778" s="36">
        <f t="shared" si="1145"/>
        <v>2.7199885241198403</v>
      </c>
      <c r="AB778" s="36">
        <f t="shared" si="1145"/>
        <v>2.8065400508582323</v>
      </c>
      <c r="AC778" s="36">
        <f t="shared" ref="AC778:AD778" si="1146">IFERROR(AC478/AC448,"")</f>
        <v>2.832222586401544</v>
      </c>
      <c r="AD778" s="36">
        <f t="shared" si="1146"/>
        <v>2.5164001276550474</v>
      </c>
      <c r="AE778" s="56">
        <f t="shared" ref="AE778:AF778" si="1147">IFERROR(AE478/AE448,"")</f>
        <v>3.1795170654746321</v>
      </c>
      <c r="AF778" s="51">
        <f t="shared" si="1147"/>
        <v>2.998379731489611</v>
      </c>
    </row>
    <row r="779" spans="1:32" x14ac:dyDescent="0.25">
      <c r="A779" s="2" t="s">
        <v>103</v>
      </c>
      <c r="B779" s="24" t="str">
        <f>VLOOKUP(Prod_Area_data[[#This Row],[or_product]],Ref_products[],2,FALSE)</f>
        <v>Total oilseeds</v>
      </c>
      <c r="C779" s="24" t="str">
        <f>VLOOKUP(Prod_Area_data[[#This Row],[MS]],Ref_MS[],2,FALSE)</f>
        <v>Finland</v>
      </c>
      <c r="D779" s="28" t="str">
        <f t="shared" si="1063"/>
        <v>Total oilseeds</v>
      </c>
      <c r="E779" s="28" t="str">
        <f t="shared" si="1126"/>
        <v>FI</v>
      </c>
      <c r="F779" s="28" t="str">
        <f t="shared" si="1126"/>
        <v>Finland</v>
      </c>
      <c r="G779" s="36">
        <f t="shared" si="1119"/>
        <v>1.2857299359049161</v>
      </c>
      <c r="H779" s="36">
        <f t="shared" ref="H779:AB779" si="1148">IFERROR(H479/H449,"")</f>
        <v>1.3357933579335795</v>
      </c>
      <c r="I779" s="36">
        <f t="shared" si="1148"/>
        <v>1.3599999999999999</v>
      </c>
      <c r="J779" s="36">
        <f t="shared" si="1148"/>
        <v>1.5481481481481481</v>
      </c>
      <c r="K779" s="36">
        <f t="shared" si="1148"/>
        <v>1.2396373056994818</v>
      </c>
      <c r="L779" s="36">
        <f t="shared" si="1148"/>
        <v>0.91745283018867929</v>
      </c>
      <c r="M779" s="36">
        <f t="shared" si="1148"/>
        <v>1.3781725888324869</v>
      </c>
      <c r="N779" s="36">
        <f t="shared" si="1148"/>
        <v>1.3721565059144678</v>
      </c>
      <c r="O779" s="36">
        <f t="shared" si="1148"/>
        <v>1.2592190889370931</v>
      </c>
      <c r="P779" s="36">
        <f t="shared" si="1148"/>
        <v>1.3531202435312024</v>
      </c>
      <c r="Q779" s="36">
        <f t="shared" si="1148"/>
        <v>1.7158403869407497</v>
      </c>
      <c r="R779" s="36">
        <f t="shared" si="1148"/>
        <v>1.1303805364940736</v>
      </c>
      <c r="S779" s="36">
        <f t="shared" si="1148"/>
        <v>1.2588996763754043</v>
      </c>
      <c r="T779" s="36">
        <f t="shared" si="1148"/>
        <v>1.2827586206896551</v>
      </c>
      <c r="U779" s="36">
        <f t="shared" si="1148"/>
        <v>1.494402985074627</v>
      </c>
      <c r="V779" s="36">
        <f t="shared" si="1148"/>
        <v>1.4202247191011237</v>
      </c>
      <c r="W779" s="36">
        <f t="shared" si="1148"/>
        <v>1.5307557117750439</v>
      </c>
      <c r="X779" s="36">
        <f t="shared" si="1148"/>
        <v>1.5428109854604202</v>
      </c>
      <c r="Y779" s="36">
        <f t="shared" si="1148"/>
        <v>1.6510791366906474</v>
      </c>
      <c r="Z779" s="36">
        <f t="shared" si="1148"/>
        <v>1.3197781885397415</v>
      </c>
      <c r="AA779" s="36">
        <f t="shared" si="1148"/>
        <v>1.3218749999999999</v>
      </c>
      <c r="AB779" s="36">
        <f t="shared" si="1148"/>
        <v>1.2549800796812749</v>
      </c>
      <c r="AC779" s="36">
        <f t="shared" ref="AC779:AD779" si="1149">IFERROR(AC479/AC449,"")</f>
        <v>1.1922636103151862</v>
      </c>
      <c r="AD779" s="36">
        <f t="shared" si="1149"/>
        <v>1.3687137330754353</v>
      </c>
      <c r="AE779" s="56">
        <f t="shared" ref="AE779:AF779" si="1150">IFERROR(AE479/AE449,"")</f>
        <v>1.2803347280334729</v>
      </c>
      <c r="AF779" s="51">
        <f t="shared" si="1150"/>
        <v>0.87324312470571297</v>
      </c>
    </row>
    <row r="780" spans="1:32" x14ac:dyDescent="0.25">
      <c r="A780" s="2" t="s">
        <v>103</v>
      </c>
      <c r="B780" s="24" t="str">
        <f>VLOOKUP(Prod_Area_data[[#This Row],[or_product]],Ref_products[],2,FALSE)</f>
        <v>Total oilseeds</v>
      </c>
      <c r="C780" s="24" t="str">
        <f>VLOOKUP(Prod_Area_data[[#This Row],[MS]],Ref_MS[],2,FALSE)</f>
        <v>Sweden</v>
      </c>
      <c r="D780" s="28" t="str">
        <f t="shared" si="1063"/>
        <v>Total oilseeds</v>
      </c>
      <c r="E780" s="28" t="str">
        <f t="shared" si="1126"/>
        <v>SE</v>
      </c>
      <c r="F780" s="28" t="str">
        <f t="shared" si="1126"/>
        <v>Sweden</v>
      </c>
      <c r="G780" s="36">
        <f t="shared" si="1119"/>
        <v>3.2961756215939775</v>
      </c>
      <c r="H780" s="36">
        <f t="shared" ref="H780:AB780" si="1151">IFERROR(H480/H450,"")</f>
        <v>2.2348877374784109</v>
      </c>
      <c r="I780" s="36">
        <f t="shared" si="1151"/>
        <v>2.2260692464358454</v>
      </c>
      <c r="J780" s="36">
        <f t="shared" si="1151"/>
        <v>2.3319148936170211</v>
      </c>
      <c r="K780" s="36">
        <f t="shared" si="1151"/>
        <v>2.1858974358974361</v>
      </c>
      <c r="L780" s="36">
        <f t="shared" si="1151"/>
        <v>2.674496644295302</v>
      </c>
      <c r="M780" s="36">
        <f t="shared" si="1151"/>
        <v>2.3275299238302498</v>
      </c>
      <c r="N780" s="36">
        <f t="shared" si="1151"/>
        <v>2.3535967578520771</v>
      </c>
      <c r="O780" s="36">
        <f t="shared" si="1151"/>
        <v>2.4902173913043479</v>
      </c>
      <c r="P780" s="36">
        <f t="shared" si="1151"/>
        <v>2.8473118279569887</v>
      </c>
      <c r="Q780" s="36">
        <f t="shared" si="1151"/>
        <v>2.903934126258005</v>
      </c>
      <c r="R780" s="36">
        <f t="shared" si="1151"/>
        <v>2.3474759987612268</v>
      </c>
      <c r="S780" s="36">
        <f t="shared" si="1151"/>
        <v>2.4984008041670469</v>
      </c>
      <c r="T780" s="36">
        <f t="shared" si="1151"/>
        <v>2.8146838427212257</v>
      </c>
      <c r="U780" s="36">
        <f t="shared" si="1151"/>
        <v>2.6174033149171274</v>
      </c>
      <c r="V780" s="36">
        <f t="shared" si="1151"/>
        <v>3.2803510482691367</v>
      </c>
      <c r="W780" s="36">
        <f t="shared" si="1151"/>
        <v>3.6728668438145853</v>
      </c>
      <c r="X780" s="36">
        <f t="shared" si="1151"/>
        <v>2.817221289621803</v>
      </c>
      <c r="Y780" s="36">
        <f t="shared" si="1151"/>
        <v>3.2421283044283551</v>
      </c>
      <c r="Z780" s="36">
        <f t="shared" si="1151"/>
        <v>2.193963384463137</v>
      </c>
      <c r="AA780" s="36">
        <f t="shared" si="1151"/>
        <v>3.5865018127730783</v>
      </c>
      <c r="AB780" s="36">
        <f t="shared" si="1151"/>
        <v>3.4136386261821805</v>
      </c>
      <c r="AC780" s="36">
        <f t="shared" ref="AC780:AD780" si="1152">IFERROR(AC480/AC450,"")</f>
        <v>3.1825642896224697</v>
      </c>
      <c r="AD780" s="36">
        <f t="shared" si="1152"/>
        <v>3.2923239489772809</v>
      </c>
      <c r="AE780" s="56">
        <f t="shared" ref="AE780:AF780" si="1153">IFERROR(AE480/AE450,"")</f>
        <v>2.431914077483698</v>
      </c>
      <c r="AF780" s="51">
        <f t="shared" si="1153"/>
        <v>3.116890692715713</v>
      </c>
    </row>
    <row r="781" spans="1:32" x14ac:dyDescent="0.25">
      <c r="A781" s="2" t="s">
        <v>103</v>
      </c>
      <c r="B781" s="24" t="str">
        <f>VLOOKUP(Prod_Area_data[[#This Row],[or_product]],Ref_products[],2,FALSE)</f>
        <v>Total oilseeds</v>
      </c>
      <c r="C781" s="24" t="str">
        <f>VLOOKUP(Prod_Area_data[[#This Row],[MS]],Ref_MS[],2,FALSE)</f>
        <v>United Kingdom</v>
      </c>
      <c r="D781" s="28" t="str">
        <f t="shared" si="1063"/>
        <v>Total oilseeds</v>
      </c>
      <c r="E781" s="28" t="str">
        <f t="shared" si="1126"/>
        <v>UK</v>
      </c>
      <c r="F781" s="28" t="str">
        <f t="shared" si="1126"/>
        <v>United Kingdom</v>
      </c>
      <c r="G781" s="36">
        <f t="shared" si="1119"/>
        <v>1.4802973661668753E-16</v>
      </c>
      <c r="H781" s="36">
        <f t="shared" ref="H781:AB781" si="1154">IFERROR(H481/H451,"")</f>
        <v>2.9021926582902196</v>
      </c>
      <c r="I781" s="36">
        <f t="shared" si="1154"/>
        <v>2.7481125600549072</v>
      </c>
      <c r="J781" s="36">
        <f t="shared" si="1154"/>
        <v>4.0175343943889938</v>
      </c>
      <c r="K781" s="36">
        <f t="shared" si="1154"/>
        <v>3.2598824244881408</v>
      </c>
      <c r="L781" s="36">
        <f t="shared" si="1154"/>
        <v>3.1462585034013606</v>
      </c>
      <c r="M781" s="36">
        <f t="shared" si="1154"/>
        <v>3.4955845990815964</v>
      </c>
      <c r="N781" s="36">
        <f t="shared" si="1154"/>
        <v>3.6211330600074541</v>
      </c>
      <c r="O781" s="36">
        <f t="shared" si="1154"/>
        <v>3.4689846555664379</v>
      </c>
      <c r="P781" s="36">
        <f t="shared" si="1154"/>
        <v>3.2709656407751182</v>
      </c>
      <c r="Q781" s="36">
        <f t="shared" si="1154"/>
        <v>3.2876254180602005</v>
      </c>
      <c r="R781" s="36">
        <f t="shared" si="1154"/>
        <v>3.3556851311953353</v>
      </c>
      <c r="S781" s="36">
        <f t="shared" si="1154"/>
        <v>3.8178137651821862</v>
      </c>
      <c r="T781" s="36">
        <f t="shared" si="1154"/>
        <v>3.3145925457991154</v>
      </c>
      <c r="U781" s="36">
        <f t="shared" si="1154"/>
        <v>2.92</v>
      </c>
      <c r="V781" s="36">
        <f t="shared" si="1154"/>
        <v>3.6217391304347828</v>
      </c>
      <c r="W781" s="36">
        <f t="shared" si="1154"/>
        <v>3.8545727136431784</v>
      </c>
      <c r="X781" s="36">
        <f t="shared" si="1154"/>
        <v>3.0082508250825084</v>
      </c>
      <c r="Y781" s="36">
        <f t="shared" si="1154"/>
        <v>3.7572156196943971</v>
      </c>
      <c r="Z781" s="36">
        <f t="shared" si="1154"/>
        <v>3.3799342105263159</v>
      </c>
      <c r="AA781" s="36">
        <f t="shared" si="1154"/>
        <v>3.2651000550761884</v>
      </c>
      <c r="AB781" s="36">
        <f t="shared" si="1154"/>
        <v>2.5682121096725052</v>
      </c>
      <c r="AC781" s="36" t="str">
        <f t="shared" ref="AC781:AD781" si="1155">IFERROR(AC481/AC451,"")</f>
        <v/>
      </c>
      <c r="AD781" s="36" t="str">
        <f t="shared" si="1155"/>
        <v/>
      </c>
      <c r="AE781" s="56" t="str">
        <f t="shared" ref="AE781:AF781" si="1156">IFERROR(AE481/AE451,"")</f>
        <v/>
      </c>
      <c r="AF781" s="51" t="str">
        <f t="shared" si="1156"/>
        <v/>
      </c>
    </row>
    <row r="782" spans="1:32" x14ac:dyDescent="0.25">
      <c r="A782" s="2" t="s">
        <v>103</v>
      </c>
      <c r="B782" s="24" t="str">
        <f>VLOOKUP(Prod_Area_data[[#This Row],[or_product]],Ref_products[],2,FALSE)</f>
        <v>Total protein crops</v>
      </c>
      <c r="C782" s="24" t="str">
        <f>VLOOKUP(Prod_Area_data[[#This Row],[MS]],Ref_MS[],2,FALSE)</f>
        <v>EU-27</v>
      </c>
      <c r="D782" s="28" t="str">
        <f t="shared" ref="D782:D811" si="1157">IF(D482=D512,D512,"Error")</f>
        <v>Total protein crops</v>
      </c>
      <c r="E782" s="28" t="str">
        <f t="shared" si="1126"/>
        <v>EU-27</v>
      </c>
      <c r="F782" s="28" t="str">
        <f t="shared" si="1126"/>
        <v>European Union (27 MS)</v>
      </c>
      <c r="G782" s="36">
        <f t="shared" si="1119"/>
        <v>2.3478245351737952</v>
      </c>
      <c r="H782" s="36">
        <f t="shared" ref="H782:AB782" si="1158">IFERROR(H512/H482,"")</f>
        <v>3.1576027262229975</v>
      </c>
      <c r="I782" s="36">
        <f t="shared" si="1158"/>
        <v>3.0851130566344089</v>
      </c>
      <c r="J782" s="36">
        <f t="shared" si="1158"/>
        <v>3.162595219332808</v>
      </c>
      <c r="K782" s="36">
        <f t="shared" si="1158"/>
        <v>2.9154645078826182</v>
      </c>
      <c r="L782" s="36">
        <f t="shared" si="1158"/>
        <v>3.0834151342625926</v>
      </c>
      <c r="M782" s="36">
        <f t="shared" si="1158"/>
        <v>2.5851082188690175</v>
      </c>
      <c r="N782" s="36">
        <f t="shared" si="1158"/>
        <v>2.5322922764750024</v>
      </c>
      <c r="O782" s="36">
        <f t="shared" si="1158"/>
        <v>2.2257390389801706</v>
      </c>
      <c r="P782" s="36">
        <f t="shared" si="1158"/>
        <v>2.535675276899509</v>
      </c>
      <c r="Q782" s="36">
        <f t="shared" si="1158"/>
        <v>2.5658267655275742</v>
      </c>
      <c r="R782" s="36">
        <f t="shared" si="1158"/>
        <v>2.5330854494510717</v>
      </c>
      <c r="S782" s="36">
        <f t="shared" si="1158"/>
        <v>2.2807792591134959</v>
      </c>
      <c r="T782" s="36">
        <f t="shared" si="1158"/>
        <v>2.3397026325903152</v>
      </c>
      <c r="U782" s="36">
        <f t="shared" si="1158"/>
        <v>2.5462277626282304</v>
      </c>
      <c r="V782" s="36">
        <f t="shared" si="1158"/>
        <v>2.5098305608942497</v>
      </c>
      <c r="W782" s="36">
        <f t="shared" si="1158"/>
        <v>2.4661532799184616</v>
      </c>
      <c r="X782" s="36">
        <f t="shared" si="1158"/>
        <v>2.4315361715580379</v>
      </c>
      <c r="Y782" s="36">
        <f t="shared" si="1158"/>
        <v>2.5818436839676489</v>
      </c>
      <c r="Z782" s="36">
        <f t="shared" si="1158"/>
        <v>2.124203667787111</v>
      </c>
      <c r="AA782" s="36">
        <f t="shared" si="1158"/>
        <v>2.3826139071201995</v>
      </c>
      <c r="AB782" s="36">
        <f t="shared" si="1158"/>
        <v>2.4037557080747036</v>
      </c>
      <c r="AC782" s="36">
        <f t="shared" ref="AC782:AD782" si="1159">IFERROR(AC512/AC482,"")</f>
        <v>2.2571039903264811</v>
      </c>
      <c r="AD782" s="36">
        <f t="shared" si="1159"/>
        <v>2.4535697778744461</v>
      </c>
      <c r="AE782" s="56">
        <f t="shared" ref="AE782:AF782" si="1160">IFERROR(AE512/AE482,"")</f>
        <v>2.1076205586217673</v>
      </c>
      <c r="AF782" s="51">
        <f t="shared" si="1160"/>
        <v>2.4039713268812322</v>
      </c>
    </row>
    <row r="783" spans="1:32" x14ac:dyDescent="0.25">
      <c r="A783" s="2" t="s">
        <v>103</v>
      </c>
      <c r="B783" s="24" t="str">
        <f>VLOOKUP(Prod_Area_data[[#This Row],[or_product]],Ref_products[],2,FALSE)</f>
        <v>Total protein crops</v>
      </c>
      <c r="C783" s="24" t="str">
        <f>VLOOKUP(Prod_Area_data[[#This Row],[MS]],Ref_MS[],2,FALSE)</f>
        <v>EU-28</v>
      </c>
      <c r="D783" s="28" t="str">
        <f t="shared" si="1157"/>
        <v>Total protein crops</v>
      </c>
      <c r="E783" s="28" t="s">
        <v>34</v>
      </c>
      <c r="F783" s="28" t="str">
        <f t="shared" si="1126"/>
        <v>European Union (28 States)</v>
      </c>
      <c r="G783" s="36"/>
      <c r="H783" s="36">
        <f t="shared" ref="H783:AB783" si="1161">IFERROR(H513/H483,"")</f>
        <v>3.2165405974346277</v>
      </c>
      <c r="I783" s="36">
        <f t="shared" si="1161"/>
        <v>3.1363071470066988</v>
      </c>
      <c r="J783" s="36">
        <f t="shared" si="1161"/>
        <v>3.2432925716371606</v>
      </c>
      <c r="K783" s="36">
        <f t="shared" si="1161"/>
        <v>3.0617428084012848</v>
      </c>
      <c r="L783" s="36">
        <f t="shared" si="1161"/>
        <v>3.1640976436807073</v>
      </c>
      <c r="M783" s="36">
        <f t="shared" si="1161"/>
        <v>2.7589224346709122</v>
      </c>
      <c r="N783" s="36">
        <f t="shared" si="1161"/>
        <v>2.6606336225317588</v>
      </c>
      <c r="O783" s="36">
        <f t="shared" si="1161"/>
        <v>2.3028414508872381</v>
      </c>
      <c r="P783" s="36">
        <f t="shared" si="1161"/>
        <v>2.8561557549404077</v>
      </c>
      <c r="Q783" s="36">
        <f t="shared" si="1161"/>
        <v>2.8141856262600942</v>
      </c>
      <c r="R783" s="36">
        <f t="shared" si="1161"/>
        <v>2.6781120347376088</v>
      </c>
      <c r="S783" s="36">
        <f t="shared" si="1161"/>
        <v>2.4416869424168706</v>
      </c>
      <c r="T783" s="36">
        <f t="shared" si="1161"/>
        <v>2.4585677695666774</v>
      </c>
      <c r="U783" s="36">
        <f t="shared" si="1161"/>
        <v>2.678933595027805</v>
      </c>
      <c r="V783" s="36">
        <f t="shared" si="1161"/>
        <v>2.7254055192753328</v>
      </c>
      <c r="W783" s="36">
        <f t="shared" si="1161"/>
        <v>2.707260701728504</v>
      </c>
      <c r="X783" s="36">
        <f t="shared" si="1161"/>
        <v>2.5933677676485409</v>
      </c>
      <c r="Y783" s="36">
        <f t="shared" si="1161"/>
        <v>2.7570800885144053</v>
      </c>
      <c r="Z783" s="36">
        <f t="shared" si="1161"/>
        <v>2.1847361912362251</v>
      </c>
      <c r="AA783" s="36">
        <f t="shared" si="1161"/>
        <v>2.5661251099498106</v>
      </c>
      <c r="AB783" s="36" t="str">
        <f t="shared" si="1161"/>
        <v/>
      </c>
      <c r="AC783" s="36" t="str">
        <f t="shared" ref="AC783:AD783" si="1162">IFERROR(AC513/AC483,"")</f>
        <v/>
      </c>
      <c r="AD783" s="36" t="str">
        <f t="shared" si="1162"/>
        <v/>
      </c>
      <c r="AE783" s="56" t="str">
        <f t="shared" ref="AE783:AF783" si="1163">IFERROR(AE513/AE483,"")</f>
        <v/>
      </c>
      <c r="AF783" s="51" t="str">
        <f t="shared" si="1163"/>
        <v/>
      </c>
    </row>
    <row r="784" spans="1:32" x14ac:dyDescent="0.25">
      <c r="A784" s="2" t="s">
        <v>103</v>
      </c>
      <c r="B784" s="24" t="str">
        <f>VLOOKUP(Prod_Area_data[[#This Row],[or_product]],Ref_products[],2,FALSE)</f>
        <v>Total protein crops</v>
      </c>
      <c r="C784" s="24" t="str">
        <f>VLOOKUP(Prod_Area_data[[#This Row],[MS]],Ref_MS[],2,FALSE)</f>
        <v>Belgium</v>
      </c>
      <c r="D784" s="28" t="str">
        <f t="shared" si="1157"/>
        <v>Total protein crops</v>
      </c>
      <c r="E784" s="28" t="str">
        <f t="shared" si="1126"/>
        <v>be</v>
      </c>
      <c r="F784" s="28" t="str">
        <f t="shared" si="1126"/>
        <v>Belgium</v>
      </c>
      <c r="G784" s="36">
        <f t="shared" si="1119"/>
        <v>4.1269690240383836</v>
      </c>
      <c r="H784" s="36">
        <f t="shared" ref="H784:AB784" si="1164">IFERROR(H514/H484,"")</f>
        <v>4.2352941176470589</v>
      </c>
      <c r="I784" s="36">
        <f t="shared" si="1164"/>
        <v>4.1052631578947363</v>
      </c>
      <c r="J784" s="36">
        <f t="shared" si="1164"/>
        <v>3.9375000000000004</v>
      </c>
      <c r="K784" s="36">
        <f t="shared" si="1164"/>
        <v>5.0476190476190474</v>
      </c>
      <c r="L784" s="36">
        <f t="shared" si="1164"/>
        <v>3.8571428571428568</v>
      </c>
      <c r="M784" s="36">
        <f t="shared" si="1164"/>
        <v>3.4</v>
      </c>
      <c r="N784" s="36">
        <f t="shared" si="1164"/>
        <v>3.3124999999999996</v>
      </c>
      <c r="O784" s="36">
        <f t="shared" si="1164"/>
        <v>3.8461538461538458</v>
      </c>
      <c r="P784" s="36">
        <f t="shared" si="1164"/>
        <v>4.545454545454545</v>
      </c>
      <c r="Q784" s="36">
        <f t="shared" si="1164"/>
        <v>6</v>
      </c>
      <c r="R784" s="36">
        <f t="shared" si="1164"/>
        <v>0</v>
      </c>
      <c r="S784" s="36">
        <f t="shared" si="1164"/>
        <v>4.2237762237762242</v>
      </c>
      <c r="T784" s="36">
        <f t="shared" si="1164"/>
        <v>5</v>
      </c>
      <c r="U784" s="36">
        <f t="shared" si="1164"/>
        <v>4.9411764705882355</v>
      </c>
      <c r="V784" s="36">
        <f t="shared" si="1164"/>
        <v>0</v>
      </c>
      <c r="W784" s="36">
        <f t="shared" si="1164"/>
        <v>3.7600000000000002</v>
      </c>
      <c r="X784" s="36">
        <f t="shared" si="1164"/>
        <v>3.7484662576687113</v>
      </c>
      <c r="Y784" s="36">
        <f t="shared" si="1164"/>
        <v>3.9316770186335406</v>
      </c>
      <c r="Z784" s="36">
        <f t="shared" si="1164"/>
        <v>4.0451977401129948</v>
      </c>
      <c r="AA784" s="36">
        <f t="shared" si="1164"/>
        <v>4.5777777777777784</v>
      </c>
      <c r="AB784" s="36">
        <f t="shared" si="1164"/>
        <v>4.0473684210526315</v>
      </c>
      <c r="AC784" s="36">
        <f t="shared" ref="AC784:AD784" si="1165">IFERROR(AC514/AC484,"")</f>
        <v>3.7938144329896906</v>
      </c>
      <c r="AD784" s="36">
        <f t="shared" si="1165"/>
        <v>4.157068062827225</v>
      </c>
      <c r="AE784" s="56">
        <f t="shared" ref="AE784:AF784" si="1166">IFERROR(AE514/AE484,"")</f>
        <v>4.1764705882352944</v>
      </c>
      <c r="AF784" s="51">
        <f t="shared" si="1166"/>
        <v>4.7840763410182277</v>
      </c>
    </row>
    <row r="785" spans="1:32" x14ac:dyDescent="0.25">
      <c r="A785" s="2" t="s">
        <v>103</v>
      </c>
      <c r="B785" s="24" t="str">
        <f>VLOOKUP(Prod_Area_data[[#This Row],[or_product]],Ref_products[],2,FALSE)</f>
        <v>Total protein crops</v>
      </c>
      <c r="C785" s="24" t="str">
        <f>VLOOKUP(Prod_Area_data[[#This Row],[MS]],Ref_MS[],2,FALSE)</f>
        <v>Bulgaria</v>
      </c>
      <c r="D785" s="28" t="str">
        <f t="shared" si="1157"/>
        <v>Total protein crops</v>
      </c>
      <c r="E785" s="28" t="str">
        <f t="shared" si="1126"/>
        <v>bg</v>
      </c>
      <c r="F785" s="28" t="str">
        <f t="shared" si="1126"/>
        <v>Bulgaria</v>
      </c>
      <c r="G785" s="36">
        <f t="shared" si="1119"/>
        <v>1.9610323747595937</v>
      </c>
      <c r="H785" s="36">
        <f t="shared" ref="H785:AB785" si="1167">IFERROR(H515/H485,"")</f>
        <v>1.2380952380952381</v>
      </c>
      <c r="I785" s="36">
        <f t="shared" si="1167"/>
        <v>2.1219512195121952</v>
      </c>
      <c r="J785" s="36">
        <f t="shared" si="1167"/>
        <v>2.1707317073170733</v>
      </c>
      <c r="K785" s="36">
        <f t="shared" si="1167"/>
        <v>1.7500000000000002</v>
      </c>
      <c r="L785" s="36">
        <f t="shared" si="1167"/>
        <v>2.6842105263157889</v>
      </c>
      <c r="M785" s="36">
        <f t="shared" si="1167"/>
        <v>1.7857142857142858</v>
      </c>
      <c r="N785" s="36">
        <f t="shared" si="1167"/>
        <v>2</v>
      </c>
      <c r="O785" s="36">
        <f t="shared" si="1167"/>
        <v>1.3181818181818183</v>
      </c>
      <c r="P785" s="36">
        <f t="shared" si="1167"/>
        <v>2.1999999999999997</v>
      </c>
      <c r="Q785" s="36">
        <f t="shared" si="1167"/>
        <v>2.4814814814814814</v>
      </c>
      <c r="R785" s="36">
        <f t="shared" si="1167"/>
        <v>1.67741935483871</v>
      </c>
      <c r="S785" s="36">
        <f t="shared" si="1167"/>
        <v>1.657142857142857</v>
      </c>
      <c r="T785" s="36">
        <f t="shared" si="1167"/>
        <v>1.3214285714285716</v>
      </c>
      <c r="U785" s="36">
        <f t="shared" si="1167"/>
        <v>1.3876651982378854</v>
      </c>
      <c r="V785" s="36">
        <f t="shared" si="1167"/>
        <v>1.4090909090909092</v>
      </c>
      <c r="W785" s="36">
        <f t="shared" si="1167"/>
        <v>1.9192073170731707</v>
      </c>
      <c r="X785" s="36">
        <f t="shared" si="1167"/>
        <v>2.3657385559226052</v>
      </c>
      <c r="Y785" s="36">
        <f t="shared" si="1167"/>
        <v>2.7498988263860777</v>
      </c>
      <c r="Z785" s="36">
        <f t="shared" si="1167"/>
        <v>1.7272174969623328</v>
      </c>
      <c r="AA785" s="36">
        <f t="shared" si="1167"/>
        <v>2.3243553008595992</v>
      </c>
      <c r="AB785" s="36">
        <f t="shared" si="1167"/>
        <v>1.9923184357541899</v>
      </c>
      <c r="AC785" s="36">
        <f t="shared" ref="AC785:AD785" si="1168">IFERROR(AC515/AC485,"")</f>
        <v>1.7796500324044071</v>
      </c>
      <c r="AD785" s="36">
        <f t="shared" si="1168"/>
        <v>1.9907786885245902</v>
      </c>
      <c r="AE785" s="56">
        <f t="shared" ref="AE785:AF785" si="1169">IFERROR(AE515/AE485,"")</f>
        <v>1.9</v>
      </c>
      <c r="AF785" s="51">
        <f t="shared" si="1169"/>
        <v>2.1</v>
      </c>
    </row>
    <row r="786" spans="1:32" x14ac:dyDescent="0.25">
      <c r="A786" s="2" t="s">
        <v>103</v>
      </c>
      <c r="B786" s="24" t="str">
        <f>VLOOKUP(Prod_Area_data[[#This Row],[or_product]],Ref_products[],2,FALSE)</f>
        <v>Total protein crops</v>
      </c>
      <c r="C786" s="24" t="str">
        <f>VLOOKUP(Prod_Area_data[[#This Row],[MS]],Ref_MS[],2,FALSE)</f>
        <v>Czechia</v>
      </c>
      <c r="D786" s="28" t="str">
        <f t="shared" si="1157"/>
        <v>Total protein crops</v>
      </c>
      <c r="E786" s="28" t="str">
        <f t="shared" si="1126"/>
        <v>cz</v>
      </c>
      <c r="F786" s="28" t="str">
        <f t="shared" si="1126"/>
        <v>Error</v>
      </c>
      <c r="G786" s="36">
        <f t="shared" si="1119"/>
        <v>2.5026936989030069</v>
      </c>
      <c r="H786" s="36">
        <f t="shared" ref="H786:AB786" si="1170">IFERROR(H516/H486,"")</f>
        <v>2.2278106508875739</v>
      </c>
      <c r="I786" s="36">
        <f t="shared" si="1170"/>
        <v>2.5681393901680152</v>
      </c>
      <c r="J786" s="36">
        <f t="shared" si="1170"/>
        <v>2.0075080443332141</v>
      </c>
      <c r="K786" s="36">
        <f t="shared" si="1170"/>
        <v>2.2308011623080115</v>
      </c>
      <c r="L786" s="36">
        <f t="shared" si="1170"/>
        <v>3.3485342019543975</v>
      </c>
      <c r="M786" s="36">
        <f t="shared" si="1170"/>
        <v>2.7046703296703298</v>
      </c>
      <c r="N786" s="36">
        <f t="shared" si="1170"/>
        <v>2.5352781546811394</v>
      </c>
      <c r="O786" s="36">
        <f t="shared" si="1170"/>
        <v>2.3333333333333339</v>
      </c>
      <c r="P786" s="36">
        <f t="shared" si="1170"/>
        <v>2.306010928961749</v>
      </c>
      <c r="Q786" s="36">
        <f t="shared" si="1170"/>
        <v>2.3478072079895789</v>
      </c>
      <c r="R786" s="36">
        <f t="shared" si="1170"/>
        <v>1.917327293318233</v>
      </c>
      <c r="S786" s="36">
        <f t="shared" si="1170"/>
        <v>2.970651013874066</v>
      </c>
      <c r="T786" s="36">
        <f t="shared" si="1170"/>
        <v>2.012742718446602</v>
      </c>
      <c r="U786" s="36">
        <f t="shared" si="1170"/>
        <v>2.2972027972027971</v>
      </c>
      <c r="V786" s="36">
        <f t="shared" si="1170"/>
        <v>2.8085748792270531</v>
      </c>
      <c r="W786" s="36">
        <f t="shared" si="1170"/>
        <v>3.0934544078698445</v>
      </c>
      <c r="X786" s="36">
        <f t="shared" si="1170"/>
        <v>2.5211362867771387</v>
      </c>
      <c r="Y786" s="36">
        <f t="shared" si="1170"/>
        <v>2.3956267480294939</v>
      </c>
      <c r="Z786" s="36">
        <f t="shared" si="1170"/>
        <v>2.3293939393939391</v>
      </c>
      <c r="AA786" s="36">
        <f t="shared" si="1170"/>
        <v>2.2396980182447308</v>
      </c>
      <c r="AB786" s="36">
        <f t="shared" si="1170"/>
        <v>2.5309759547383313</v>
      </c>
      <c r="AC786" s="36">
        <f t="shared" ref="AC786:AD786" si="1171">IFERROR(AC516/AC486,"")</f>
        <v>2.6291756789233354</v>
      </c>
      <c r="AD786" s="36">
        <f t="shared" si="1171"/>
        <v>2.7439273552780929</v>
      </c>
      <c r="AE786" s="56">
        <f t="shared" ref="AE786:AF786" si="1172">IFERROR(AE516/AE486,"")</f>
        <v>2.3479294630473548</v>
      </c>
      <c r="AF786" s="51">
        <f t="shared" si="1172"/>
        <v>2.6914924092624597</v>
      </c>
    </row>
    <row r="787" spans="1:32" x14ac:dyDescent="0.25">
      <c r="A787" s="2" t="s">
        <v>103</v>
      </c>
      <c r="B787" s="24" t="str">
        <f>VLOOKUP(Prod_Area_data[[#This Row],[or_product]],Ref_products[],2,FALSE)</f>
        <v>Total protein crops</v>
      </c>
      <c r="C787" s="24" t="str">
        <f>VLOOKUP(Prod_Area_data[[#This Row],[MS]],Ref_MS[],2,FALSE)</f>
        <v>Denmark</v>
      </c>
      <c r="D787" s="28" t="str">
        <f t="shared" si="1157"/>
        <v>Total protein crops</v>
      </c>
      <c r="E787" s="28" t="str">
        <f t="shared" si="1126"/>
        <v>dk</v>
      </c>
      <c r="F787" s="28" t="str">
        <f t="shared" si="1126"/>
        <v>Denmark</v>
      </c>
      <c r="G787" s="36">
        <f t="shared" si="1119"/>
        <v>3.8804244929975913</v>
      </c>
      <c r="H787" s="36">
        <f t="shared" ref="H787:AB787" si="1173">IFERROR(H517/H487,"")</f>
        <v>3.8960674157303368</v>
      </c>
      <c r="I787" s="36">
        <f t="shared" si="1173"/>
        <v>3.5264797507788161</v>
      </c>
      <c r="J787" s="36">
        <f t="shared" si="1173"/>
        <v>3.7004950495049505</v>
      </c>
      <c r="K787" s="36">
        <f t="shared" si="1173"/>
        <v>3.984076433121019</v>
      </c>
      <c r="L787" s="36">
        <f t="shared" si="1173"/>
        <v>3.595505617977528</v>
      </c>
      <c r="M787" s="36">
        <f t="shared" si="1173"/>
        <v>3.2576687116564416</v>
      </c>
      <c r="N787" s="36">
        <f t="shared" si="1173"/>
        <v>3.0666666666666669</v>
      </c>
      <c r="O787" s="36">
        <f t="shared" si="1173"/>
        <v>3.3448275862068964</v>
      </c>
      <c r="P787" s="36">
        <f t="shared" si="1173"/>
        <v>3.1818181818181817</v>
      </c>
      <c r="Q787" s="36">
        <f t="shared" si="1173"/>
        <v>3.2941176470588234</v>
      </c>
      <c r="R787" s="36">
        <f t="shared" si="1173"/>
        <v>3.2522522522522528</v>
      </c>
      <c r="S787" s="36">
        <f t="shared" si="1173"/>
        <v>3.4819277108433728</v>
      </c>
      <c r="T787" s="36">
        <f t="shared" si="1173"/>
        <v>3.8904109589041092</v>
      </c>
      <c r="U787" s="36">
        <f t="shared" si="1173"/>
        <v>3.4166666666666674</v>
      </c>
      <c r="V787" s="36">
        <f t="shared" si="1173"/>
        <v>3.9523809523809526</v>
      </c>
      <c r="W787" s="36">
        <f t="shared" si="1173"/>
        <v>4.25</v>
      </c>
      <c r="X787" s="36">
        <f t="shared" si="1173"/>
        <v>3.5350318471337583</v>
      </c>
      <c r="Y787" s="36">
        <f t="shared" si="1173"/>
        <v>4.3252427184466011</v>
      </c>
      <c r="Z787" s="36">
        <f t="shared" si="1173"/>
        <v>2.7906249999999999</v>
      </c>
      <c r="AA787" s="36">
        <f t="shared" si="1173"/>
        <v>3.8648648648648649</v>
      </c>
      <c r="AB787" s="36">
        <f t="shared" si="1173"/>
        <v>4.1992481203007515</v>
      </c>
      <c r="AC787" s="36">
        <f t="shared" ref="AC787:AD787" si="1174">IFERROR(AC517/AC487,"")</f>
        <v>3.5771604938271602</v>
      </c>
      <c r="AD787" s="36">
        <f t="shared" si="1174"/>
        <v>4.3264781491002573</v>
      </c>
      <c r="AE787" s="56">
        <f t="shared" ref="AE787:AF787" si="1175">IFERROR(AE517/AE487,"")</f>
        <v>3.1108490566037736</v>
      </c>
      <c r="AF787" s="51">
        <f t="shared" si="1175"/>
        <v>3.8616243654822333</v>
      </c>
    </row>
    <row r="788" spans="1:32" x14ac:dyDescent="0.25">
      <c r="A788" s="2" t="s">
        <v>103</v>
      </c>
      <c r="B788" s="24" t="str">
        <f>VLOOKUP(Prod_Area_data[[#This Row],[or_product]],Ref_products[],2,FALSE)</f>
        <v>Total protein crops</v>
      </c>
      <c r="C788" s="24" t="str">
        <f>VLOOKUP(Prod_Area_data[[#This Row],[MS]],Ref_MS[],2,FALSE)</f>
        <v>Germany</v>
      </c>
      <c r="D788" s="28" t="str">
        <f t="shared" si="1157"/>
        <v>Total protein crops</v>
      </c>
      <c r="E788" s="28" t="str">
        <f t="shared" si="1126"/>
        <v>de</v>
      </c>
      <c r="F788" s="28" t="str">
        <f t="shared" si="1126"/>
        <v>Germany</v>
      </c>
      <c r="G788" s="36">
        <f t="shared" si="1119"/>
        <v>3.009275875390315</v>
      </c>
      <c r="H788" s="36">
        <f t="shared" ref="H788:AB788" si="1176">IFERROR(H518/H488,"")</f>
        <v>2.9597484276729555</v>
      </c>
      <c r="I788" s="36">
        <f t="shared" si="1176"/>
        <v>3.4766558089033661</v>
      </c>
      <c r="J788" s="36">
        <f t="shared" si="1176"/>
        <v>2.8633912522468541</v>
      </c>
      <c r="K788" s="36">
        <f t="shared" si="1176"/>
        <v>2.5501210798529099</v>
      </c>
      <c r="L788" s="36">
        <f t="shared" si="1176"/>
        <v>3.3295800264550262</v>
      </c>
      <c r="M788" s="36">
        <f t="shared" si="1176"/>
        <v>2.7316055582109149</v>
      </c>
      <c r="N788" s="36">
        <f t="shared" si="1176"/>
        <v>2.7483259295640625</v>
      </c>
      <c r="O788" s="36">
        <f t="shared" si="1176"/>
        <v>2.4283957206841333</v>
      </c>
      <c r="P788" s="36">
        <f t="shared" si="1176"/>
        <v>2.7740062827086294</v>
      </c>
      <c r="Q788" s="36">
        <f t="shared" si="1176"/>
        <v>3.0866021972641313</v>
      </c>
      <c r="R788" s="36">
        <f t="shared" si="1176"/>
        <v>2.5886393930072802</v>
      </c>
      <c r="S788" s="36">
        <f t="shared" si="1176"/>
        <v>2.5750528541226219</v>
      </c>
      <c r="T788" s="36">
        <f t="shared" si="1176"/>
        <v>2.9503184713375799</v>
      </c>
      <c r="U788" s="36">
        <f t="shared" si="1176"/>
        <v>3.0682451253481897</v>
      </c>
      <c r="V788" s="36">
        <f t="shared" si="1176"/>
        <v>3.3935406698564603</v>
      </c>
      <c r="W788" s="36">
        <f t="shared" si="1176"/>
        <v>3.0642515379357489</v>
      </c>
      <c r="X788" s="36">
        <f t="shared" si="1176"/>
        <v>3.1885087153001934</v>
      </c>
      <c r="Y788" s="36">
        <f t="shared" si="1176"/>
        <v>3.3542573026724676</v>
      </c>
      <c r="Z788" s="36">
        <f t="shared" si="1176"/>
        <v>2.5448460508701474</v>
      </c>
      <c r="AA788" s="36">
        <f t="shared" si="1176"/>
        <v>2.8542817679558006</v>
      </c>
      <c r="AB788" s="36">
        <f t="shared" si="1176"/>
        <v>3.4682151589242056</v>
      </c>
      <c r="AC788" s="36">
        <f t="shared" ref="AC788:AD788" si="1177">IFERROR(AC518/AC488,"")</f>
        <v>3.1926207270754201</v>
      </c>
      <c r="AD788" s="36">
        <f t="shared" si="1177"/>
        <v>2.9809251311397236</v>
      </c>
      <c r="AE788" s="56">
        <f t="shared" ref="AE788:AF788" si="1178">IFERROR(AE518/AE488,"")</f>
        <v>2.434632461766157</v>
      </c>
      <c r="AF788" s="51">
        <f t="shared" si="1178"/>
        <v>3.1107196612769972</v>
      </c>
    </row>
    <row r="789" spans="1:32" x14ac:dyDescent="0.25">
      <c r="A789" s="2" t="s">
        <v>103</v>
      </c>
      <c r="B789" s="24" t="str">
        <f>VLOOKUP(Prod_Area_data[[#This Row],[or_product]],Ref_products[],2,FALSE)</f>
        <v>Total protein crops</v>
      </c>
      <c r="C789" s="24" t="str">
        <f>VLOOKUP(Prod_Area_data[[#This Row],[MS]],Ref_MS[],2,FALSE)</f>
        <v>Estonia</v>
      </c>
      <c r="D789" s="28" t="str">
        <f t="shared" si="1157"/>
        <v>Total protein crops</v>
      </c>
      <c r="E789" s="28" t="str">
        <f t="shared" si="1126"/>
        <v>ee</v>
      </c>
      <c r="F789" s="28" t="str">
        <f t="shared" si="1126"/>
        <v>Estonia</v>
      </c>
      <c r="G789" s="36">
        <f t="shared" si="1119"/>
        <v>2.4701143929890144</v>
      </c>
      <c r="H789" s="36">
        <f t="shared" ref="H789:AB789" si="1179">IFERROR(H519/H489,"")</f>
        <v>1.6923076923076921</v>
      </c>
      <c r="I789" s="36">
        <f t="shared" si="1179"/>
        <v>1.911764705882353</v>
      </c>
      <c r="J789" s="36">
        <f t="shared" si="1179"/>
        <v>2.083333333333333</v>
      </c>
      <c r="K789" s="36">
        <f t="shared" si="1179"/>
        <v>1.1904761904761905</v>
      </c>
      <c r="L789" s="36">
        <f t="shared" si="1179"/>
        <v>0.76744186046511642</v>
      </c>
      <c r="M789" s="36">
        <f t="shared" si="1179"/>
        <v>1.2954545454545456</v>
      </c>
      <c r="N789" s="36">
        <f t="shared" si="1179"/>
        <v>1.1956521739130437</v>
      </c>
      <c r="O789" s="36">
        <f t="shared" si="1179"/>
        <v>1.666666666666667</v>
      </c>
      <c r="P789" s="36">
        <f t="shared" si="1179"/>
        <v>0.68750000000000011</v>
      </c>
      <c r="Q789" s="36">
        <f t="shared" si="1179"/>
        <v>1.5510204081632655</v>
      </c>
      <c r="R789" s="36">
        <f t="shared" si="1179"/>
        <v>1.7123287671232874</v>
      </c>
      <c r="S789" s="36">
        <f t="shared" si="1179"/>
        <v>0.91176470588235292</v>
      </c>
      <c r="T789" s="36">
        <f t="shared" si="1179"/>
        <v>1.1727272727272728</v>
      </c>
      <c r="U789" s="36">
        <f t="shared" si="1179"/>
        <v>2.3088235294117649</v>
      </c>
      <c r="V789" s="36">
        <f t="shared" si="1179"/>
        <v>2.0680628272251309</v>
      </c>
      <c r="W789" s="36">
        <f t="shared" si="1179"/>
        <v>2.7539936102236422</v>
      </c>
      <c r="X789" s="36">
        <f t="shared" si="1179"/>
        <v>1.9738267148014439</v>
      </c>
      <c r="Y789" s="36">
        <f t="shared" si="1179"/>
        <v>1.149900778507098</v>
      </c>
      <c r="Z789" s="36">
        <f t="shared" si="1179"/>
        <v>1.5162532078699744</v>
      </c>
      <c r="AA789" s="36">
        <f t="shared" si="1179"/>
        <v>2.5916083916083918</v>
      </c>
      <c r="AB789" s="36">
        <f t="shared" si="1179"/>
        <v>2.4340004042854253</v>
      </c>
      <c r="AC789" s="36">
        <f t="shared" ref="AC789:AD789" si="1180">IFERROR(AC519/AC489,"")</f>
        <v>1.6172082566932351</v>
      </c>
      <c r="AD789" s="36">
        <f t="shared" si="1180"/>
        <v>2.5280345040049292</v>
      </c>
      <c r="AE789" s="56">
        <f t="shared" ref="AE789:AF789" si="1181">IFERROR(AE519/AE489,"")</f>
        <v>2.4483082706766917</v>
      </c>
      <c r="AF789" s="51">
        <f t="shared" si="1181"/>
        <v>2.4592889218091756</v>
      </c>
    </row>
    <row r="790" spans="1:32" x14ac:dyDescent="0.25">
      <c r="A790" s="2" t="s">
        <v>103</v>
      </c>
      <c r="B790" s="24" t="str">
        <f>VLOOKUP(Prod_Area_data[[#This Row],[or_product]],Ref_products[],2,FALSE)</f>
        <v>Total protein crops</v>
      </c>
      <c r="C790" s="24" t="str">
        <f>VLOOKUP(Prod_Area_data[[#This Row],[MS]],Ref_MS[],2,FALSE)</f>
        <v>Ireland</v>
      </c>
      <c r="D790" s="28" t="str">
        <f t="shared" si="1157"/>
        <v>Total protein crops</v>
      </c>
      <c r="E790" s="28" t="str">
        <f t="shared" si="1126"/>
        <v>ie</v>
      </c>
      <c r="F790" s="28" t="str">
        <f t="shared" si="1126"/>
        <v>Ireland</v>
      </c>
      <c r="G790" s="36">
        <f t="shared" si="1119"/>
        <v>5.3151942574857189</v>
      </c>
      <c r="H790" s="36" t="str">
        <f t="shared" ref="H790:AB790" si="1182">IFERROR(H520/H490,"")</f>
        <v/>
      </c>
      <c r="I790" s="36" t="str">
        <f t="shared" si="1182"/>
        <v/>
      </c>
      <c r="J790" s="36" t="str">
        <f t="shared" si="1182"/>
        <v/>
      </c>
      <c r="K790" s="36" t="str">
        <f t="shared" si="1182"/>
        <v/>
      </c>
      <c r="L790" s="36" t="str">
        <f t="shared" si="1182"/>
        <v/>
      </c>
      <c r="M790" s="36" t="str">
        <f t="shared" si="1182"/>
        <v/>
      </c>
      <c r="N790" s="36" t="str">
        <f t="shared" si="1182"/>
        <v/>
      </c>
      <c r="O790" s="36" t="str">
        <f t="shared" si="1182"/>
        <v/>
      </c>
      <c r="P790" s="36">
        <f t="shared" si="1182"/>
        <v>4.4939271255060733</v>
      </c>
      <c r="Q790" s="36">
        <f t="shared" si="1182"/>
        <v>5.3007159904534618</v>
      </c>
      <c r="R790" s="36">
        <f t="shared" si="1182"/>
        <v>5.5032967032967033</v>
      </c>
      <c r="S790" s="36">
        <f t="shared" si="1182"/>
        <v>5.6989619377162626</v>
      </c>
      <c r="T790" s="36">
        <f t="shared" si="1182"/>
        <v>4.8117359413202934</v>
      </c>
      <c r="U790" s="36">
        <f t="shared" si="1182"/>
        <v>5.1937639198218264</v>
      </c>
      <c r="V790" s="36">
        <f t="shared" si="1182"/>
        <v>5.8220338983050848</v>
      </c>
      <c r="W790" s="36">
        <f t="shared" si="1182"/>
        <v>6.4990619136960603</v>
      </c>
      <c r="X790" s="36">
        <f t="shared" si="1182"/>
        <v>5.6525220176140918</v>
      </c>
      <c r="Y790" s="36">
        <f t="shared" si="1182"/>
        <v>6.5634110787172011</v>
      </c>
      <c r="Z790" s="36">
        <f t="shared" si="1182"/>
        <v>2.6705882352941175</v>
      </c>
      <c r="AA790" s="36">
        <f t="shared" si="1182"/>
        <v>5.4145141451414514</v>
      </c>
      <c r="AB790" s="36">
        <f t="shared" si="1182"/>
        <v>4.7803636363636359</v>
      </c>
      <c r="AC790" s="36">
        <f t="shared" ref="AC790:AD790" si="1183">IFERROR(AC520/AC490,"")</f>
        <v>5.5872689938398361</v>
      </c>
      <c r="AD790" s="36">
        <f t="shared" si="1183"/>
        <v>6.0664819944598349</v>
      </c>
      <c r="AE790" s="56">
        <f t="shared" ref="AE790:AF790" si="1184">IFERROR(AE520/AE490,"")</f>
        <v>4.9437996334758694</v>
      </c>
      <c r="AF790" s="51">
        <f t="shared" si="1184"/>
        <v>5.4598993316761826</v>
      </c>
    </row>
    <row r="791" spans="1:32" x14ac:dyDescent="0.25">
      <c r="A791" s="2" t="s">
        <v>103</v>
      </c>
      <c r="B791" s="24" t="str">
        <f>VLOOKUP(Prod_Area_data[[#This Row],[or_product]],Ref_products[],2,FALSE)</f>
        <v>Total protein crops</v>
      </c>
      <c r="C791" s="24" t="str">
        <f>VLOOKUP(Prod_Area_data[[#This Row],[MS]],Ref_MS[],2,FALSE)</f>
        <v>Greece</v>
      </c>
      <c r="D791" s="28" t="str">
        <f t="shared" si="1157"/>
        <v>Total protein crops</v>
      </c>
      <c r="E791" s="28" t="str">
        <f t="shared" si="1126"/>
        <v>el</v>
      </c>
      <c r="F791" s="28" t="str">
        <f t="shared" si="1126"/>
        <v>Error</v>
      </c>
      <c r="G791" s="36">
        <f t="shared" si="1119"/>
        <v>1.6455659676084426</v>
      </c>
      <c r="H791" s="36">
        <f t="shared" ref="H791:AB791" si="1185">IFERROR(H521/H491,"")</f>
        <v>1.667262969588551</v>
      </c>
      <c r="I791" s="36">
        <f t="shared" si="1185"/>
        <v>1.4447900466562986</v>
      </c>
      <c r="J791" s="36">
        <f t="shared" si="1185"/>
        <v>1.2128440366972477</v>
      </c>
      <c r="K791" s="36">
        <f t="shared" si="1185"/>
        <v>1.6201413427561839</v>
      </c>
      <c r="L791" s="36">
        <f t="shared" si="1185"/>
        <v>1.8003731343283584</v>
      </c>
      <c r="M791" s="36">
        <f t="shared" si="1185"/>
        <v>1.8050974512743629</v>
      </c>
      <c r="N791" s="36">
        <f t="shared" si="1185"/>
        <v>1.5614886731391586</v>
      </c>
      <c r="O791" s="36">
        <f t="shared" si="1185"/>
        <v>1.8655616942909763</v>
      </c>
      <c r="P791" s="36">
        <f t="shared" si="1185"/>
        <v>1.435361216730038</v>
      </c>
      <c r="Q791" s="36">
        <f t="shared" si="1185"/>
        <v>2.5547024952015351</v>
      </c>
      <c r="R791" s="36">
        <f t="shared" si="1185"/>
        <v>2.2848000000000002</v>
      </c>
      <c r="S791" s="36">
        <f t="shared" si="1185"/>
        <v>1.9925650557620815</v>
      </c>
      <c r="T791" s="36">
        <f t="shared" si="1185"/>
        <v>1.682274247491639</v>
      </c>
      <c r="U791" s="36">
        <f t="shared" si="1185"/>
        <v>2.1224209078404401</v>
      </c>
      <c r="V791" s="36">
        <f t="shared" si="1185"/>
        <v>2.3065621939275216</v>
      </c>
      <c r="W791" s="36">
        <f t="shared" si="1185"/>
        <v>1.7866108786610879</v>
      </c>
      <c r="X791" s="36">
        <f t="shared" si="1185"/>
        <v>1.7766570605187317</v>
      </c>
      <c r="Y791" s="36">
        <f t="shared" si="1185"/>
        <v>1.4317653890824622</v>
      </c>
      <c r="Z791" s="36">
        <f t="shared" si="1185"/>
        <v>1.5105263157894739</v>
      </c>
      <c r="AA791" s="36">
        <f t="shared" si="1185"/>
        <v>1.6152153410877079</v>
      </c>
      <c r="AB791" s="36">
        <f t="shared" si="1185"/>
        <v>1.5435393258426966</v>
      </c>
      <c r="AC791" s="36">
        <f t="shared" ref="AC791:AD791" si="1186">IFERROR(AC521/AC491,"")</f>
        <v>1.7008521892447841</v>
      </c>
      <c r="AD791" s="36">
        <f t="shared" si="1186"/>
        <v>1.7156293222683263</v>
      </c>
      <c r="AE791" s="56">
        <f t="shared" ref="AE791:AF791" si="1187">IFERROR(AE521/AE491,"")</f>
        <v>1.6206303724928368</v>
      </c>
      <c r="AF791" s="51">
        <f t="shared" si="1187"/>
        <v>1.4794487383477664</v>
      </c>
    </row>
    <row r="792" spans="1:32" x14ac:dyDescent="0.25">
      <c r="A792" s="2" t="s">
        <v>103</v>
      </c>
      <c r="B792" s="24" t="str">
        <f>VLOOKUP(Prod_Area_data[[#This Row],[or_product]],Ref_products[],2,FALSE)</f>
        <v>Total protein crops</v>
      </c>
      <c r="C792" s="24" t="str">
        <f>VLOOKUP(Prod_Area_data[[#This Row],[MS]],Ref_MS[],2,FALSE)</f>
        <v>Spain</v>
      </c>
      <c r="D792" s="28" t="str">
        <f t="shared" si="1157"/>
        <v>Total protein crops</v>
      </c>
      <c r="E792" s="28" t="str">
        <f t="shared" ref="E792:F811" si="1188">IF(E222=E432,E432,"Error")</f>
        <v>es</v>
      </c>
      <c r="F792" s="28" t="str">
        <f t="shared" si="1188"/>
        <v>Spain</v>
      </c>
      <c r="G792" s="36">
        <f t="shared" si="1119"/>
        <v>1.2014685702895858</v>
      </c>
      <c r="H792" s="36">
        <f t="shared" ref="H792:AB792" si="1189">IFERROR(H522/H492,"")</f>
        <v>1.2081447963800904</v>
      </c>
      <c r="I792" s="36">
        <f t="shared" si="1189"/>
        <v>1.0131233595800524</v>
      </c>
      <c r="J792" s="36">
        <f t="shared" si="1189"/>
        <v>1.169881305637982</v>
      </c>
      <c r="K792" s="36">
        <f t="shared" si="1189"/>
        <v>1.315563725490196</v>
      </c>
      <c r="L792" s="36">
        <f t="shared" si="1189"/>
        <v>0.82789317507418403</v>
      </c>
      <c r="M792" s="36">
        <f t="shared" si="1189"/>
        <v>0.72927400468384074</v>
      </c>
      <c r="N792" s="36">
        <f t="shared" si="1189"/>
        <v>1.2515337423312884</v>
      </c>
      <c r="O792" s="36">
        <f t="shared" si="1189"/>
        <v>1.1630558722919044</v>
      </c>
      <c r="P792" s="36">
        <f t="shared" si="1189"/>
        <v>1.3203125</v>
      </c>
      <c r="Q792" s="36">
        <f t="shared" si="1189"/>
        <v>0.97092084006462043</v>
      </c>
      <c r="R792" s="36">
        <f t="shared" si="1189"/>
        <v>1.1978812281986131</v>
      </c>
      <c r="S792" s="36">
        <f t="shared" si="1189"/>
        <v>1.0881790290561271</v>
      </c>
      <c r="T792" s="36">
        <f t="shared" si="1189"/>
        <v>0.79355711965349218</v>
      </c>
      <c r="U792" s="36">
        <f t="shared" si="1189"/>
        <v>1.6146123814835471</v>
      </c>
      <c r="V792" s="36">
        <f t="shared" si="1189"/>
        <v>1.098589023077843</v>
      </c>
      <c r="W792" s="36">
        <f t="shared" si="1189"/>
        <v>1.2135836810384792</v>
      </c>
      <c r="X792" s="36">
        <f t="shared" si="1189"/>
        <v>1.6057738961669092</v>
      </c>
      <c r="Y792" s="36">
        <f t="shared" si="1189"/>
        <v>1.112040368172686</v>
      </c>
      <c r="Z792" s="36">
        <f t="shared" si="1189"/>
        <v>1.7126633567311536</v>
      </c>
      <c r="AA792" s="36">
        <f t="shared" si="1189"/>
        <v>1.0902777777777779</v>
      </c>
      <c r="AB792" s="36">
        <f t="shared" si="1189"/>
        <v>1.8068028179036508</v>
      </c>
      <c r="AC792" s="36">
        <f t="shared" ref="AC792:AD792" si="1190">IFERROR(AC522/AC492,"")</f>
        <v>1.4314804229779938</v>
      </c>
      <c r="AD792" s="36">
        <f t="shared" si="1190"/>
        <v>1.0826475101129864</v>
      </c>
      <c r="AE792" s="56">
        <f t="shared" ref="AE792:AF792" si="1191">IFERROR(AE522/AE492,"")</f>
        <v>0.70147961592948205</v>
      </c>
      <c r="AF792" s="51">
        <f t="shared" si="1191"/>
        <v>1.3247469358202038</v>
      </c>
    </row>
    <row r="793" spans="1:32" x14ac:dyDescent="0.25">
      <c r="A793" s="24" t="s">
        <v>103</v>
      </c>
      <c r="B793" s="24" t="str">
        <f>VLOOKUP(Prod_Area_data[[#This Row],[or_product]],Ref_products[],2,FALSE)</f>
        <v>Total protein crops</v>
      </c>
      <c r="C793" s="24" t="str">
        <f>VLOOKUP(Prod_Area_data[[#This Row],[MS]],Ref_MS[],2,FALSE)</f>
        <v>France</v>
      </c>
      <c r="D793" s="28" t="str">
        <f t="shared" si="1157"/>
        <v>Total protein crops</v>
      </c>
      <c r="E793" s="28" t="str">
        <f t="shared" si="1188"/>
        <v>fr</v>
      </c>
      <c r="F793" s="28" t="str">
        <f t="shared" si="1188"/>
        <v>France</v>
      </c>
      <c r="G793" s="36">
        <f t="shared" si="1119"/>
        <v>2.82557814494904</v>
      </c>
      <c r="H793" s="36">
        <f t="shared" ref="H793:AB793" si="1192">IFERROR(H523/H493,"")</f>
        <v>4.4378482640377195</v>
      </c>
      <c r="I793" s="36">
        <f t="shared" si="1192"/>
        <v>3.9141585417549809</v>
      </c>
      <c r="J793" s="36">
        <f t="shared" si="1192"/>
        <v>4.6971896955503514</v>
      </c>
      <c r="K793" s="36">
        <f t="shared" si="1192"/>
        <v>4.2043956043956046</v>
      </c>
      <c r="L793" s="36">
        <f t="shared" si="1192"/>
        <v>4.6435309973045831</v>
      </c>
      <c r="M793" s="36">
        <f t="shared" si="1192"/>
        <v>4.0611137328928733</v>
      </c>
      <c r="N793" s="36">
        <f t="shared" si="1192"/>
        <v>4.0771843161469592</v>
      </c>
      <c r="O793" s="36">
        <f t="shared" si="1192"/>
        <v>3.8343891402714929</v>
      </c>
      <c r="P793" s="36">
        <f t="shared" si="1192"/>
        <v>4.7263743051266225</v>
      </c>
      <c r="Q793" s="36">
        <f t="shared" si="1192"/>
        <v>4.85552268244576</v>
      </c>
      <c r="R793" s="36">
        <f t="shared" si="1192"/>
        <v>3.9485055271573537</v>
      </c>
      <c r="S793" s="36">
        <f t="shared" si="1192"/>
        <v>3.6480709821107835</v>
      </c>
      <c r="T793" s="36">
        <f t="shared" si="1192"/>
        <v>4.2255444438804002</v>
      </c>
      <c r="U793" s="36">
        <f t="shared" si="1192"/>
        <v>3.8872152828802355</v>
      </c>
      <c r="V793" s="36">
        <f t="shared" si="1192"/>
        <v>3.7425774134790526</v>
      </c>
      <c r="W793" s="36">
        <f t="shared" si="1192"/>
        <v>3.4597662771285478</v>
      </c>
      <c r="X793" s="36">
        <f t="shared" si="1192"/>
        <v>2.5408044253390649</v>
      </c>
      <c r="Y793" s="36">
        <f t="shared" si="1192"/>
        <v>3.2827623162195652</v>
      </c>
      <c r="Z793" s="36">
        <f t="shared" si="1192"/>
        <v>3.2547630571566861</v>
      </c>
      <c r="AA793" s="36">
        <f t="shared" si="1192"/>
        <v>3.699946189825738</v>
      </c>
      <c r="AB793" s="36">
        <f t="shared" si="1192"/>
        <v>2.524651717724673</v>
      </c>
      <c r="AC793" s="36">
        <f t="shared" ref="AC793:AD793" si="1193">IFERROR(AC523/AC493,"")</f>
        <v>2.6933194753064291</v>
      </c>
      <c r="AD793" s="36">
        <f t="shared" si="1193"/>
        <v>2.7494561802097932</v>
      </c>
      <c r="AE793" s="56">
        <f t="shared" ref="AE793:AF793" si="1194">IFERROR(AE523/AE493,"")</f>
        <v>3.0339587793308982</v>
      </c>
      <c r="AF793" s="51">
        <f t="shared" si="1194"/>
        <v>2.9332076349865934</v>
      </c>
    </row>
    <row r="794" spans="1:32" x14ac:dyDescent="0.25">
      <c r="A794" s="24" t="s">
        <v>103</v>
      </c>
      <c r="B794" s="24" t="str">
        <f>VLOOKUP(Prod_Area_data[[#This Row],[or_product]],Ref_products[],2,FALSE)</f>
        <v>Total protein crops</v>
      </c>
      <c r="C794" s="24" t="str">
        <f>VLOOKUP(Prod_Area_data[[#This Row],[MS]],Ref_MS[],2,FALSE)</f>
        <v>Croatia</v>
      </c>
      <c r="D794" s="28" t="str">
        <f t="shared" si="1157"/>
        <v>Total protein crops</v>
      </c>
      <c r="E794" s="28" t="str">
        <f t="shared" si="1188"/>
        <v>hr</v>
      </c>
      <c r="F794" s="28" t="str">
        <f t="shared" si="1188"/>
        <v>Croatia</v>
      </c>
      <c r="G794" s="36">
        <f t="shared" si="1119"/>
        <v>1.7230283828481134</v>
      </c>
      <c r="H794" s="36">
        <f t="shared" ref="H794:AB794" si="1195">IFERROR(H524/H494,"")</f>
        <v>0.4445828144458282</v>
      </c>
      <c r="I794" s="36">
        <f t="shared" si="1195"/>
        <v>0.80075662042875151</v>
      </c>
      <c r="J794" s="36">
        <f t="shared" si="1195"/>
        <v>0.90840652446675041</v>
      </c>
      <c r="K794" s="36">
        <f t="shared" si="1195"/>
        <v>0.79404145077720212</v>
      </c>
      <c r="L794" s="36">
        <f t="shared" si="1195"/>
        <v>0.90935251798561167</v>
      </c>
      <c r="M794" s="36">
        <f t="shared" si="1195"/>
        <v>0.99999999999999989</v>
      </c>
      <c r="N794" s="36">
        <f t="shared" si="1195"/>
        <v>0.71343283582089545</v>
      </c>
      <c r="O794" s="36">
        <f t="shared" si="1195"/>
        <v>0.65767634854771784</v>
      </c>
      <c r="P794" s="36">
        <f t="shared" si="1195"/>
        <v>1.8397212543554005</v>
      </c>
      <c r="Q794" s="36">
        <f t="shared" si="1195"/>
        <v>1.6375838926174497</v>
      </c>
      <c r="R794" s="36">
        <f t="shared" si="1195"/>
        <v>1.5288461538461537</v>
      </c>
      <c r="S794" s="36">
        <f t="shared" si="1195"/>
        <v>1.7619047619047619</v>
      </c>
      <c r="T794" s="36">
        <f t="shared" si="1195"/>
        <v>1.5838150289017343</v>
      </c>
      <c r="U794" s="36">
        <f t="shared" si="1195"/>
        <v>1.5404040404040402</v>
      </c>
      <c r="V794" s="36">
        <f t="shared" si="1195"/>
        <v>1.3949579831932775</v>
      </c>
      <c r="W794" s="36">
        <f t="shared" si="1195"/>
        <v>1.2442396313364057</v>
      </c>
      <c r="X794" s="36">
        <f t="shared" si="1195"/>
        <v>1.7893081761006289</v>
      </c>
      <c r="Y794" s="36">
        <f t="shared" si="1195"/>
        <v>1.4879032258064517</v>
      </c>
      <c r="Z794" s="36">
        <f t="shared" si="1195"/>
        <v>1.7398373983739839</v>
      </c>
      <c r="AA794" s="36">
        <f t="shared" si="1195"/>
        <v>1.9547325102880657</v>
      </c>
      <c r="AB794" s="36">
        <f t="shared" si="1195"/>
        <v>1.8304093567251463</v>
      </c>
      <c r="AC794" s="36">
        <f t="shared" ref="AC794:AD794" si="1196">IFERROR(AC524/AC494,"")</f>
        <v>1.8009708737864076</v>
      </c>
      <c r="AD794" s="36">
        <f t="shared" si="1196"/>
        <v>1.5377049180327869</v>
      </c>
      <c r="AE794" s="56">
        <f t="shared" ref="AE794:AF794" si="1197">IFERROR(AE524/AE494,"")</f>
        <v>1.5</v>
      </c>
      <c r="AF794" s="51">
        <f t="shared" si="1197"/>
        <v>1.6922066387401704</v>
      </c>
    </row>
    <row r="795" spans="1:32" x14ac:dyDescent="0.25">
      <c r="A795" s="24" t="s">
        <v>103</v>
      </c>
      <c r="B795" s="24" t="str">
        <f>VLOOKUP(Prod_Area_data[[#This Row],[or_product]],Ref_products[],2,FALSE)</f>
        <v>Total protein crops</v>
      </c>
      <c r="C795" s="24" t="str">
        <f>VLOOKUP(Prod_Area_data[[#This Row],[MS]],Ref_MS[],2,FALSE)</f>
        <v>Italy</v>
      </c>
      <c r="D795" s="28" t="str">
        <f t="shared" si="1157"/>
        <v>Total protein crops</v>
      </c>
      <c r="E795" s="28" t="str">
        <f t="shared" si="1188"/>
        <v>it</v>
      </c>
      <c r="F795" s="28" t="str">
        <f t="shared" si="1188"/>
        <v>Italy</v>
      </c>
      <c r="G795" s="36">
        <f t="shared" si="1119"/>
        <v>2.13190479214308</v>
      </c>
      <c r="H795" s="36">
        <f t="shared" ref="H795:AB795" si="1198">IFERROR(H525/H495,"")</f>
        <v>1.5642570281124497</v>
      </c>
      <c r="I795" s="36">
        <f t="shared" si="1198"/>
        <v>1.6482617586912065</v>
      </c>
      <c r="J795" s="36">
        <f t="shared" si="1198"/>
        <v>1.7617021276595743</v>
      </c>
      <c r="K795" s="36">
        <f t="shared" si="1198"/>
        <v>1.6257309941520468</v>
      </c>
      <c r="L795" s="36">
        <f t="shared" si="1198"/>
        <v>2.0657640232108316</v>
      </c>
      <c r="M795" s="36">
        <f t="shared" si="1198"/>
        <v>1.9859154929577467</v>
      </c>
      <c r="N795" s="36">
        <f t="shared" si="1198"/>
        <v>2.0486193586698342</v>
      </c>
      <c r="O795" s="36">
        <f t="shared" si="1198"/>
        <v>2.0537583337731107</v>
      </c>
      <c r="P795" s="36">
        <f t="shared" si="1198"/>
        <v>2.0358306188925082</v>
      </c>
      <c r="Q795" s="36">
        <f t="shared" si="1198"/>
        <v>1.8691588785046729</v>
      </c>
      <c r="R795" s="36">
        <f t="shared" si="1198"/>
        <v>2.0944915254237286</v>
      </c>
      <c r="S795" s="36">
        <f t="shared" si="1198"/>
        <v>2.1451878707976264</v>
      </c>
      <c r="T795" s="36">
        <f t="shared" si="1198"/>
        <v>2.123411102172164</v>
      </c>
      <c r="U795" s="36">
        <f t="shared" si="1198"/>
        <v>1.9384588563458856</v>
      </c>
      <c r="V795" s="36">
        <f t="shared" si="1198"/>
        <v>1.9449508489722966</v>
      </c>
      <c r="W795" s="36">
        <f t="shared" si="1198"/>
        <v>1.9967910825874007</v>
      </c>
      <c r="X795" s="36">
        <f t="shared" si="1198"/>
        <v>2.1545687446626811</v>
      </c>
      <c r="Y795" s="36">
        <f t="shared" si="1198"/>
        <v>2.0526103878674005</v>
      </c>
      <c r="Z795" s="36">
        <f t="shared" si="1198"/>
        <v>2.1901848650086451</v>
      </c>
      <c r="AA795" s="36">
        <f t="shared" si="1198"/>
        <v>2.2615488366865235</v>
      </c>
      <c r="AB795" s="36">
        <f t="shared" si="1198"/>
        <v>2.1948008102633358</v>
      </c>
      <c r="AC795" s="36">
        <f t="shared" ref="AC795:AD795" si="1199">IFERROR(AC525/AC495,"")</f>
        <v>2.0731858078872545</v>
      </c>
      <c r="AD795" s="36">
        <f t="shared" si="1199"/>
        <v>2.0342865272442743</v>
      </c>
      <c r="AE795" s="56">
        <f t="shared" ref="AE795:AF795" si="1200">IFERROR(AE525/AE495,"")</f>
        <v>2.1277277582786511</v>
      </c>
      <c r="AF795" s="51">
        <f t="shared" si="1200"/>
        <v>2.0825622411635711</v>
      </c>
    </row>
    <row r="796" spans="1:32" x14ac:dyDescent="0.25">
      <c r="A796" s="24" t="s">
        <v>103</v>
      </c>
      <c r="B796" s="24" t="str">
        <f>VLOOKUP(Prod_Area_data[[#This Row],[or_product]],Ref_products[],2,FALSE)</f>
        <v>Total protein crops</v>
      </c>
      <c r="C796" s="24" t="str">
        <f>VLOOKUP(Prod_Area_data[[#This Row],[MS]],Ref_MS[],2,FALSE)</f>
        <v>Cyprus</v>
      </c>
      <c r="D796" s="28" t="str">
        <f t="shared" si="1157"/>
        <v>Total protein crops</v>
      </c>
      <c r="E796" s="28" t="str">
        <f t="shared" si="1188"/>
        <v>cy</v>
      </c>
      <c r="F796" s="28" t="str">
        <f t="shared" si="1188"/>
        <v>Cyprus</v>
      </c>
      <c r="G796" s="36">
        <f t="shared" si="1119"/>
        <v>2.0909090909090908</v>
      </c>
      <c r="H796" s="36">
        <f t="shared" ref="H796:AB796" si="1201">IFERROR(H526/H496,"")</f>
        <v>3.75</v>
      </c>
      <c r="I796" s="36">
        <f t="shared" si="1201"/>
        <v>3.4999999999999996</v>
      </c>
      <c r="J796" s="36">
        <f t="shared" si="1201"/>
        <v>3.25</v>
      </c>
      <c r="K796" s="36">
        <f t="shared" si="1201"/>
        <v>1.0655737704918031</v>
      </c>
      <c r="L796" s="36">
        <f t="shared" si="1201"/>
        <v>1.5581395348837208</v>
      </c>
      <c r="M796" s="36">
        <f t="shared" si="1201"/>
        <v>1.7179487179487176</v>
      </c>
      <c r="N796" s="36">
        <f t="shared" si="1201"/>
        <v>4.1249999999999991</v>
      </c>
      <c r="O796" s="36">
        <f t="shared" si="1201"/>
        <v>1.875</v>
      </c>
      <c r="P796" s="36">
        <f t="shared" si="1201"/>
        <v>2.5416666666666665</v>
      </c>
      <c r="Q796" s="36">
        <f t="shared" si="1201"/>
        <v>2.333333333333333</v>
      </c>
      <c r="R796" s="36">
        <f t="shared" si="1201"/>
        <v>2.36</v>
      </c>
      <c r="S796" s="36">
        <f t="shared" si="1201"/>
        <v>3.0476190476190474</v>
      </c>
      <c r="T796" s="36">
        <f t="shared" si="1201"/>
        <v>2.52</v>
      </c>
      <c r="U796" s="36">
        <f t="shared" si="1201"/>
        <v>2.3461538461538458</v>
      </c>
      <c r="V796" s="36">
        <f t="shared" si="1201"/>
        <v>2.2399999999999998</v>
      </c>
      <c r="W796" s="36">
        <f t="shared" si="1201"/>
        <v>2.2399999999999998</v>
      </c>
      <c r="X796" s="36">
        <f t="shared" si="1201"/>
        <v>2.3809523809523809</v>
      </c>
      <c r="Y796" s="36">
        <f t="shared" si="1201"/>
        <v>2.375</v>
      </c>
      <c r="Z796" s="36">
        <f t="shared" si="1201"/>
        <v>2.4545454545454546</v>
      </c>
      <c r="AA796" s="36">
        <f t="shared" si="1201"/>
        <v>2.0909090909090908</v>
      </c>
      <c r="AB796" s="36">
        <f t="shared" si="1201"/>
        <v>1.9090909090909089</v>
      </c>
      <c r="AC796" s="36">
        <f t="shared" ref="AC796:AD796" si="1202">IFERROR(AC526/AC496,"")</f>
        <v>2.5</v>
      </c>
      <c r="AD796" s="36">
        <f t="shared" si="1202"/>
        <v>2</v>
      </c>
      <c r="AE796" s="56">
        <f t="shared" ref="AE796:AF796" si="1203">IFERROR(AE526/AE496,"")</f>
        <v>2.1818181818181817</v>
      </c>
      <c r="AF796" s="51">
        <f t="shared" si="1203"/>
        <v>2.0276390070198347</v>
      </c>
    </row>
    <row r="797" spans="1:32" x14ac:dyDescent="0.25">
      <c r="A797" s="24" t="s">
        <v>103</v>
      </c>
      <c r="B797" s="24" t="str">
        <f>VLOOKUP(Prod_Area_data[[#This Row],[or_product]],Ref_products[],2,FALSE)</f>
        <v>Total protein crops</v>
      </c>
      <c r="C797" s="24" t="str">
        <f>VLOOKUP(Prod_Area_data[[#This Row],[MS]],Ref_MS[],2,FALSE)</f>
        <v>Latvia</v>
      </c>
      <c r="D797" s="28" t="str">
        <f t="shared" si="1157"/>
        <v>Total protein crops</v>
      </c>
      <c r="E797" s="28" t="str">
        <f t="shared" si="1188"/>
        <v>lv</v>
      </c>
      <c r="F797" s="28" t="str">
        <f t="shared" si="1188"/>
        <v>Latvia</v>
      </c>
      <c r="G797" s="36">
        <f t="shared" si="1119"/>
        <v>2.6726715112996202</v>
      </c>
      <c r="H797" s="36">
        <f t="shared" ref="H797:AB797" si="1204">IFERROR(H527/H497,"")</f>
        <v>1.9411764705882355</v>
      </c>
      <c r="I797" s="36">
        <f t="shared" si="1204"/>
        <v>1.2173913043478262</v>
      </c>
      <c r="J797" s="36">
        <f t="shared" si="1204"/>
        <v>1.7272727272727271</v>
      </c>
      <c r="K797" s="36">
        <f t="shared" si="1204"/>
        <v>1.8333333333333333</v>
      </c>
      <c r="L797" s="36">
        <f t="shared" si="1204"/>
        <v>1.9047619047619047</v>
      </c>
      <c r="M797" s="36">
        <f t="shared" si="1204"/>
        <v>1.55</v>
      </c>
      <c r="N797" s="36">
        <f t="shared" si="1204"/>
        <v>1</v>
      </c>
      <c r="O797" s="36">
        <f t="shared" si="1204"/>
        <v>1.5999999999999999</v>
      </c>
      <c r="P797" s="36">
        <f t="shared" si="1204"/>
        <v>1.8666666666666665</v>
      </c>
      <c r="Q797" s="36">
        <f t="shared" si="1204"/>
        <v>1.2499999999999998</v>
      </c>
      <c r="R797" s="36">
        <f t="shared" si="1204"/>
        <v>2.08</v>
      </c>
      <c r="S797" s="36">
        <f t="shared" si="1204"/>
        <v>2.3030303030303028</v>
      </c>
      <c r="T797" s="36">
        <f t="shared" si="1204"/>
        <v>2.6315789473684208</v>
      </c>
      <c r="U797" s="36">
        <f t="shared" si="1204"/>
        <v>2.4029850746268657</v>
      </c>
      <c r="V797" s="36">
        <f t="shared" si="1204"/>
        <v>2.8684210526315792</v>
      </c>
      <c r="W797" s="36">
        <f t="shared" si="1204"/>
        <v>3.3378378378378377</v>
      </c>
      <c r="X797" s="36">
        <f t="shared" si="1204"/>
        <v>3.1316455696202534</v>
      </c>
      <c r="Y797" s="36">
        <f t="shared" si="1204"/>
        <v>3.5499999999999989</v>
      </c>
      <c r="Z797" s="36">
        <f t="shared" si="1204"/>
        <v>2.0154738878143132</v>
      </c>
      <c r="AA797" s="36">
        <f t="shared" si="1204"/>
        <v>2.6311688311688313</v>
      </c>
      <c r="AB797" s="36">
        <f t="shared" si="1204"/>
        <v>3.2547619047619043</v>
      </c>
      <c r="AC797" s="36">
        <f t="shared" ref="AC797:AD797" si="1205">IFERROR(AC527/AC497,"")</f>
        <v>1.8336842105263156</v>
      </c>
      <c r="AD797" s="36">
        <f t="shared" si="1205"/>
        <v>3.0697674418604652</v>
      </c>
      <c r="AE797" s="56">
        <f t="shared" ref="AE797:AF797" si="1206">IFERROR(AE527/AE497,"")</f>
        <v>2.317078260869565</v>
      </c>
      <c r="AF797" s="51">
        <f t="shared" si="1206"/>
        <v>2.6988005828942958</v>
      </c>
    </row>
    <row r="798" spans="1:32" x14ac:dyDescent="0.25">
      <c r="A798" s="24" t="s">
        <v>103</v>
      </c>
      <c r="B798" s="24" t="str">
        <f>VLOOKUP(Prod_Area_data[[#This Row],[or_product]],Ref_products[],2,FALSE)</f>
        <v>Total protein crops</v>
      </c>
      <c r="C798" s="24" t="str">
        <f>VLOOKUP(Prod_Area_data[[#This Row],[MS]],Ref_MS[],2,FALSE)</f>
        <v>Lithuania</v>
      </c>
      <c r="D798" s="28" t="str">
        <f t="shared" si="1157"/>
        <v>Total protein crops</v>
      </c>
      <c r="E798" s="28" t="str">
        <f t="shared" si="1188"/>
        <v>lt</v>
      </c>
      <c r="F798" s="28" t="str">
        <f t="shared" si="1188"/>
        <v>Lithuania</v>
      </c>
      <c r="G798" s="36">
        <f t="shared" si="1119"/>
        <v>2.356962782429981</v>
      </c>
      <c r="H798" s="36">
        <f t="shared" ref="H798:AB798" si="1207">IFERROR(H528/H498,"")</f>
        <v>1.8947368421052637</v>
      </c>
      <c r="I798" s="36">
        <f t="shared" si="1207"/>
        <v>1.4015748031496065</v>
      </c>
      <c r="J798" s="36">
        <f t="shared" si="1207"/>
        <v>1.8405172413793105</v>
      </c>
      <c r="K798" s="36">
        <f t="shared" si="1207"/>
        <v>2.5803571428571428</v>
      </c>
      <c r="L798" s="36">
        <f t="shared" si="1207"/>
        <v>1.8353658536585364</v>
      </c>
      <c r="M798" s="36">
        <f t="shared" si="1207"/>
        <v>1.5071090047393365</v>
      </c>
      <c r="N798" s="36">
        <f t="shared" si="1207"/>
        <v>0.7588424437299035</v>
      </c>
      <c r="O798" s="36">
        <f t="shared" si="1207"/>
        <v>1.256317689530686</v>
      </c>
      <c r="P798" s="36">
        <f t="shared" si="1207"/>
        <v>1.602362204724409</v>
      </c>
      <c r="Q798" s="36">
        <f t="shared" si="1207"/>
        <v>1.7506631299734747</v>
      </c>
      <c r="R798" s="36">
        <f t="shared" si="1207"/>
        <v>1.3664122137404582</v>
      </c>
      <c r="S798" s="36">
        <f t="shared" si="1207"/>
        <v>1.6908077994428969</v>
      </c>
      <c r="T798" s="36">
        <f t="shared" si="1207"/>
        <v>1.8898809523809523</v>
      </c>
      <c r="U798" s="36">
        <f t="shared" si="1207"/>
        <v>2.031518624641834</v>
      </c>
      <c r="V798" s="36">
        <f t="shared" si="1207"/>
        <v>2.5357686453576869</v>
      </c>
      <c r="W798" s="36">
        <f t="shared" si="1207"/>
        <v>2.9513090455741788</v>
      </c>
      <c r="X798" s="36">
        <f t="shared" si="1207"/>
        <v>2.7818438039821807</v>
      </c>
      <c r="Y798" s="36">
        <f t="shared" si="1207"/>
        <v>3.0442442353151065</v>
      </c>
      <c r="Z798" s="36">
        <f t="shared" si="1207"/>
        <v>2.0477389747033801</v>
      </c>
      <c r="AA798" s="36">
        <f t="shared" si="1207"/>
        <v>2.1405211677742106</v>
      </c>
      <c r="AB798" s="36">
        <f t="shared" si="1207"/>
        <v>3.0122314315603118</v>
      </c>
      <c r="AC798" s="36">
        <f t="shared" ref="AC798:AD798" si="1208">IFERROR(AC528/AC498,"")</f>
        <v>1.8381681534031045</v>
      </c>
      <c r="AD798" s="36">
        <f t="shared" si="1208"/>
        <v>2.8017695065212425</v>
      </c>
      <c r="AE798" s="56">
        <f t="shared" ref="AE798:AF798" si="1209">IFERROR(AE528/AE498,"")</f>
        <v>2.1285976729944891</v>
      </c>
      <c r="AF798" s="51">
        <f t="shared" si="1209"/>
        <v>2.4094349430957331</v>
      </c>
    </row>
    <row r="799" spans="1:32" x14ac:dyDescent="0.25">
      <c r="A799" s="24" t="s">
        <v>103</v>
      </c>
      <c r="B799" s="24" t="str">
        <f>VLOOKUP(Prod_Area_data[[#This Row],[or_product]],Ref_products[],2,FALSE)</f>
        <v>Total protein crops</v>
      </c>
      <c r="C799" s="24" t="str">
        <f>VLOOKUP(Prod_Area_data[[#This Row],[MS]],Ref_MS[],2,FALSE)</f>
        <v>Luxembourg</v>
      </c>
      <c r="D799" s="28" t="str">
        <f t="shared" si="1157"/>
        <v>Total protein crops</v>
      </c>
      <c r="E799" s="28" t="str">
        <f t="shared" si="1188"/>
        <v>lu</v>
      </c>
      <c r="F799" s="28" t="str">
        <f t="shared" si="1188"/>
        <v>Luxembourg</v>
      </c>
      <c r="G799" s="36">
        <f t="shared" si="1119"/>
        <v>2.9151840990550664</v>
      </c>
      <c r="H799" s="36">
        <f t="shared" ref="H799:AB799" si="1210">IFERROR(H529/H499,"")</f>
        <v>2.9999999999999996</v>
      </c>
      <c r="I799" s="36">
        <f t="shared" si="1210"/>
        <v>3.2857142857142856</v>
      </c>
      <c r="J799" s="36">
        <f t="shared" si="1210"/>
        <v>3.833333333333333</v>
      </c>
      <c r="K799" s="36">
        <f t="shared" si="1210"/>
        <v>3.5000000000000004</v>
      </c>
      <c r="L799" s="36">
        <f t="shared" si="1210"/>
        <v>3.4</v>
      </c>
      <c r="M799" s="36">
        <f t="shared" si="1210"/>
        <v>3.75</v>
      </c>
      <c r="N799" s="36">
        <f t="shared" si="1210"/>
        <v>2.75</v>
      </c>
      <c r="O799" s="36">
        <f t="shared" si="1210"/>
        <v>2.6666666666666665</v>
      </c>
      <c r="P799" s="36">
        <f t="shared" si="1210"/>
        <v>3.6666666666666665</v>
      </c>
      <c r="Q799" s="36">
        <f t="shared" si="1210"/>
        <v>3.9999999999999991</v>
      </c>
      <c r="R799" s="36">
        <f t="shared" si="1210"/>
        <v>2.870967741935484</v>
      </c>
      <c r="S799" s="36">
        <f t="shared" si="1210"/>
        <v>2.375</v>
      </c>
      <c r="T799" s="36">
        <f t="shared" si="1210"/>
        <v>2.8125</v>
      </c>
      <c r="U799" s="36">
        <f t="shared" si="1210"/>
        <v>3.25</v>
      </c>
      <c r="V799" s="36">
        <f t="shared" si="1210"/>
        <v>2.756756756756757</v>
      </c>
      <c r="W799" s="36">
        <f t="shared" si="1210"/>
        <v>2.6399999999999997</v>
      </c>
      <c r="X799" s="36">
        <f t="shared" si="1210"/>
        <v>1.7500000000000002</v>
      </c>
      <c r="Y799" s="36">
        <f t="shared" si="1210"/>
        <v>2.6250000000000004</v>
      </c>
      <c r="Z799" s="36">
        <f t="shared" si="1210"/>
        <v>3.7333333333333338</v>
      </c>
      <c r="AA799" s="36">
        <f t="shared" si="1210"/>
        <v>2.8999999999999995</v>
      </c>
      <c r="AB799" s="36">
        <f t="shared" si="1210"/>
        <v>3.393939393939394</v>
      </c>
      <c r="AC799" s="36">
        <f t="shared" ref="AC799:AD799" si="1211">IFERROR(AC529/AC499,"")</f>
        <v>2.4516129032258065</v>
      </c>
      <c r="AD799" s="36">
        <f t="shared" si="1211"/>
        <v>3.4411764705882351</v>
      </c>
      <c r="AE799" s="56">
        <f t="shared" ref="AE799:AF799" si="1212">IFERROR(AE529/AE499,"")</f>
        <v>1.4193548387096775</v>
      </c>
      <c r="AF799" s="51">
        <f t="shared" si="1212"/>
        <v>2.6019138220233495</v>
      </c>
    </row>
    <row r="800" spans="1:32" x14ac:dyDescent="0.25">
      <c r="A800" s="24" t="s">
        <v>103</v>
      </c>
      <c r="B800" s="24" t="str">
        <f>VLOOKUP(Prod_Area_data[[#This Row],[or_product]],Ref_products[],2,FALSE)</f>
        <v>Total protein crops</v>
      </c>
      <c r="C800" s="24" t="str">
        <f>VLOOKUP(Prod_Area_data[[#This Row],[MS]],Ref_MS[],2,FALSE)</f>
        <v>Hungary</v>
      </c>
      <c r="D800" s="28" t="str">
        <f t="shared" si="1157"/>
        <v>Total protein crops</v>
      </c>
      <c r="E800" s="28" t="str">
        <f t="shared" si="1188"/>
        <v>hu</v>
      </c>
      <c r="F800" s="28" t="str">
        <f t="shared" si="1188"/>
        <v>Hungary</v>
      </c>
      <c r="G800" s="36">
        <f t="shared" si="1119"/>
        <v>2.3702328810394251</v>
      </c>
      <c r="H800" s="36">
        <f t="shared" ref="H800:AB800" si="1213">IFERROR(H530/H500,"")</f>
        <v>2.2537313432835822</v>
      </c>
      <c r="I800" s="36">
        <f t="shared" si="1213"/>
        <v>2.359375</v>
      </c>
      <c r="J800" s="36">
        <f t="shared" si="1213"/>
        <v>2.443548387096774</v>
      </c>
      <c r="K800" s="36">
        <f t="shared" si="1213"/>
        <v>2.4206349206349209</v>
      </c>
      <c r="L800" s="36">
        <f t="shared" si="1213"/>
        <v>2.8129496402877701</v>
      </c>
      <c r="M800" s="36">
        <f t="shared" si="1213"/>
        <v>2.2959999999999998</v>
      </c>
      <c r="N800" s="36">
        <f t="shared" si="1213"/>
        <v>2.4700854700854702</v>
      </c>
      <c r="O800" s="36">
        <f t="shared" si="1213"/>
        <v>2.1716417910447761</v>
      </c>
      <c r="P800" s="36">
        <f t="shared" si="1213"/>
        <v>2.0901639344262297</v>
      </c>
      <c r="Q800" s="36">
        <f t="shared" si="1213"/>
        <v>1.6153846153846156</v>
      </c>
      <c r="R800" s="36">
        <f t="shared" si="1213"/>
        <v>1.9351753453772587</v>
      </c>
      <c r="S800" s="36">
        <f t="shared" si="1213"/>
        <v>2.2325809617271832</v>
      </c>
      <c r="T800" s="36">
        <f t="shared" si="1213"/>
        <v>2.0981713185755537</v>
      </c>
      <c r="U800" s="36">
        <f t="shared" si="1213"/>
        <v>2.2941465814067881</v>
      </c>
      <c r="V800" s="36">
        <f t="shared" si="1213"/>
        <v>2.3761693746922701</v>
      </c>
      <c r="W800" s="36">
        <f t="shared" si="1213"/>
        <v>2.6851395730706069</v>
      </c>
      <c r="X800" s="36">
        <f t="shared" si="1213"/>
        <v>2.4369458128078816</v>
      </c>
      <c r="Y800" s="36">
        <f t="shared" si="1213"/>
        <v>2.5629820051413885</v>
      </c>
      <c r="Z800" s="36">
        <f t="shared" si="1213"/>
        <v>2.0100950118764849</v>
      </c>
      <c r="AA800" s="36">
        <f t="shared" si="1213"/>
        <v>2.4400963275135461</v>
      </c>
      <c r="AB800" s="36">
        <f t="shared" si="1213"/>
        <v>2.2415875754961174</v>
      </c>
      <c r="AC800" s="36">
        <f t="shared" ref="AC800:AD800" si="1214">IFERROR(AC530/AC500,"")</f>
        <v>2.4290147401086113</v>
      </c>
      <c r="AD800" s="36">
        <f t="shared" si="1214"/>
        <v>2.1998223801065722</v>
      </c>
      <c r="AE800" s="56">
        <f t="shared" ref="AE800:AF800" si="1215">IFERROR(AE530/AE500,"")</f>
        <v>2.5315870570107859</v>
      </c>
      <c r="AF800" s="51">
        <f t="shared" si="1215"/>
        <v>2.3010163829559227</v>
      </c>
    </row>
    <row r="801" spans="1:32" x14ac:dyDescent="0.25">
      <c r="A801" s="24" t="s">
        <v>103</v>
      </c>
      <c r="B801" s="24" t="str">
        <f>VLOOKUP(Prod_Area_data[[#This Row],[or_product]],Ref_products[],2,FALSE)</f>
        <v>Total protein crops</v>
      </c>
      <c r="C801" s="24" t="str">
        <f>VLOOKUP(Prod_Area_data[[#This Row],[MS]],Ref_MS[],2,FALSE)</f>
        <v>Malta</v>
      </c>
      <c r="D801" s="28" t="str">
        <f t="shared" si="1157"/>
        <v>Total protein crops</v>
      </c>
      <c r="E801" s="28" t="str">
        <f t="shared" si="1188"/>
        <v>mt</v>
      </c>
      <c r="F801" s="28" t="str">
        <f t="shared" si="1188"/>
        <v>Malta</v>
      </c>
      <c r="G801" s="36">
        <f t="shared" si="1119"/>
        <v>0</v>
      </c>
      <c r="H801" s="36" t="str">
        <f t="shared" ref="H801:AB801" si="1216">IFERROR(H531/H501,"")</f>
        <v/>
      </c>
      <c r="I801" s="36" t="str">
        <f t="shared" si="1216"/>
        <v/>
      </c>
      <c r="J801" s="36" t="str">
        <f t="shared" si="1216"/>
        <v/>
      </c>
      <c r="K801" s="36" t="str">
        <f t="shared" si="1216"/>
        <v/>
      </c>
      <c r="L801" s="36" t="str">
        <f t="shared" si="1216"/>
        <v/>
      </c>
      <c r="M801" s="36" t="str">
        <f t="shared" si="1216"/>
        <v/>
      </c>
      <c r="N801" s="36" t="str">
        <f t="shared" si="1216"/>
        <v/>
      </c>
      <c r="O801" s="36" t="str">
        <f t="shared" si="1216"/>
        <v/>
      </c>
      <c r="P801" s="36" t="str">
        <f t="shared" si="1216"/>
        <v/>
      </c>
      <c r="Q801" s="36" t="str">
        <f t="shared" si="1216"/>
        <v/>
      </c>
      <c r="R801" s="36" t="str">
        <f t="shared" si="1216"/>
        <v/>
      </c>
      <c r="S801" s="36" t="str">
        <f t="shared" si="1216"/>
        <v/>
      </c>
      <c r="T801" s="36" t="str">
        <f t="shared" si="1216"/>
        <v/>
      </c>
      <c r="U801" s="36" t="str">
        <f t="shared" si="1216"/>
        <v/>
      </c>
      <c r="V801" s="36" t="str">
        <f t="shared" si="1216"/>
        <v/>
      </c>
      <c r="W801" s="36" t="str">
        <f t="shared" si="1216"/>
        <v/>
      </c>
      <c r="X801" s="36" t="str">
        <f t="shared" si="1216"/>
        <v/>
      </c>
      <c r="Y801" s="36" t="str">
        <f t="shared" si="1216"/>
        <v/>
      </c>
      <c r="Z801" s="36" t="str">
        <f t="shared" si="1216"/>
        <v/>
      </c>
      <c r="AA801" s="36" t="str">
        <f t="shared" si="1216"/>
        <v/>
      </c>
      <c r="AB801" s="36" t="str">
        <f t="shared" si="1216"/>
        <v/>
      </c>
      <c r="AC801" s="36" t="str">
        <f t="shared" ref="AC801:AD801" si="1217">IFERROR(AC531/AC501,"")</f>
        <v/>
      </c>
      <c r="AD801" s="36" t="str">
        <f t="shared" si="1217"/>
        <v/>
      </c>
      <c r="AE801" s="56" t="str">
        <f t="shared" ref="AE801:AF801" si="1218">IFERROR(AE531/AE501,"")</f>
        <v/>
      </c>
      <c r="AF801" s="51" t="str">
        <f t="shared" si="1218"/>
        <v/>
      </c>
    </row>
    <row r="802" spans="1:32" x14ac:dyDescent="0.25">
      <c r="A802" s="24" t="s">
        <v>103</v>
      </c>
      <c r="B802" s="24" t="str">
        <f>VLOOKUP(Prod_Area_data[[#This Row],[or_product]],Ref_products[],2,FALSE)</f>
        <v>Total protein crops</v>
      </c>
      <c r="C802" s="24" t="str">
        <f>VLOOKUP(Prod_Area_data[[#This Row],[MS]],Ref_MS[],2,FALSE)</f>
        <v>Netherlands</v>
      </c>
      <c r="D802" s="28" t="str">
        <f t="shared" si="1157"/>
        <v>Total protein crops</v>
      </c>
      <c r="E802" s="28" t="str">
        <f t="shared" si="1188"/>
        <v>nl</v>
      </c>
      <c r="F802" s="28" t="str">
        <f t="shared" si="1188"/>
        <v>Netherlands</v>
      </c>
      <c r="G802" s="36">
        <f t="shared" si="1119"/>
        <v>1.333333333333333</v>
      </c>
      <c r="H802" s="36">
        <f t="shared" ref="H802:AB802" si="1219">IFERROR(H532/H502,"")</f>
        <v>5.1333333333333329</v>
      </c>
      <c r="I802" s="36">
        <f t="shared" si="1219"/>
        <v>5.7333333333333343</v>
      </c>
      <c r="J802" s="36">
        <f t="shared" si="1219"/>
        <v>4.9375</v>
      </c>
      <c r="K802" s="36">
        <f t="shared" si="1219"/>
        <v>4.666666666666667</v>
      </c>
      <c r="L802" s="36">
        <f t="shared" si="1219"/>
        <v>5.4642857142857153</v>
      </c>
      <c r="M802" s="36">
        <f t="shared" si="1219"/>
        <v>4.7391304347826084</v>
      </c>
      <c r="N802" s="36">
        <f t="shared" si="1219"/>
        <v>4.9000000000000004</v>
      </c>
      <c r="O802" s="36">
        <f t="shared" si="1219"/>
        <v>4.4444444444444446</v>
      </c>
      <c r="P802" s="36">
        <f t="shared" si="1219"/>
        <v>1.9473684210526319</v>
      </c>
      <c r="Q802" s="36">
        <f t="shared" si="1219"/>
        <v>3.5200000000000005</v>
      </c>
      <c r="R802" s="36" t="str">
        <f t="shared" si="1219"/>
        <v/>
      </c>
      <c r="S802" s="36">
        <f t="shared" si="1219"/>
        <v>0</v>
      </c>
      <c r="T802" s="36" t="str">
        <f t="shared" si="1219"/>
        <v/>
      </c>
      <c r="U802" s="36" t="str">
        <f t="shared" si="1219"/>
        <v/>
      </c>
      <c r="V802" s="36" t="str">
        <f t="shared" si="1219"/>
        <v/>
      </c>
      <c r="W802" s="36" t="str">
        <f t="shared" si="1219"/>
        <v/>
      </c>
      <c r="X802" s="36">
        <f t="shared" si="1219"/>
        <v>0</v>
      </c>
      <c r="Y802" s="36">
        <f t="shared" si="1219"/>
        <v>0</v>
      </c>
      <c r="Z802" s="36">
        <f t="shared" si="1219"/>
        <v>0</v>
      </c>
      <c r="AA802" s="36">
        <f t="shared" si="1219"/>
        <v>0</v>
      </c>
      <c r="AB802" s="36">
        <f t="shared" si="1219"/>
        <v>0</v>
      </c>
      <c r="AC802" s="36">
        <f t="shared" ref="AC802:AD802" si="1220">IFERROR(AC532/AC502,"")</f>
        <v>0</v>
      </c>
      <c r="AD802" s="36">
        <f t="shared" si="1220"/>
        <v>4.9656250000000002</v>
      </c>
      <c r="AE802" s="56">
        <f t="shared" ref="AE802:AF802" si="1221">IFERROR(AE532/AE502,"")</f>
        <v>4</v>
      </c>
      <c r="AF802" s="51">
        <f t="shared" si="1221"/>
        <v>0</v>
      </c>
    </row>
    <row r="803" spans="1:32" x14ac:dyDescent="0.25">
      <c r="A803" s="24" t="s">
        <v>103</v>
      </c>
      <c r="B803" s="24" t="str">
        <f>VLOOKUP(Prod_Area_data[[#This Row],[or_product]],Ref_products[],2,FALSE)</f>
        <v>Total protein crops</v>
      </c>
      <c r="C803" s="24" t="str">
        <f>VLOOKUP(Prod_Area_data[[#This Row],[MS]],Ref_MS[],2,FALSE)</f>
        <v>Austria</v>
      </c>
      <c r="D803" s="28" t="str">
        <f t="shared" si="1157"/>
        <v>Total protein crops</v>
      </c>
      <c r="E803" s="28" t="str">
        <f t="shared" si="1188"/>
        <v>at</v>
      </c>
      <c r="F803" s="28" t="str">
        <f t="shared" si="1188"/>
        <v>Austria</v>
      </c>
      <c r="G803" s="36">
        <f t="shared" si="1119"/>
        <v>2.3727812733255953</v>
      </c>
      <c r="H803" s="36">
        <f t="shared" ref="H803:AB803" si="1222">IFERROR(H533/H503,"")</f>
        <v>2.3492063492063489</v>
      </c>
      <c r="I803" s="36">
        <f t="shared" si="1222"/>
        <v>2.8937198067632854</v>
      </c>
      <c r="J803" s="36">
        <f t="shared" si="1222"/>
        <v>2.3377777777777777</v>
      </c>
      <c r="K803" s="36">
        <f t="shared" si="1222"/>
        <v>2.248908296943231</v>
      </c>
      <c r="L803" s="36">
        <f t="shared" si="1222"/>
        <v>3.0851063829787235</v>
      </c>
      <c r="M803" s="36">
        <f t="shared" si="1222"/>
        <v>2.550251256281407</v>
      </c>
      <c r="N803" s="36">
        <f t="shared" si="1222"/>
        <v>2.7407407407407405</v>
      </c>
      <c r="O803" s="36">
        <f t="shared" si="1222"/>
        <v>2.0757575757575757</v>
      </c>
      <c r="P803" s="36">
        <f t="shared" si="1222"/>
        <v>2.0610687022900764</v>
      </c>
      <c r="Q803" s="36">
        <f t="shared" si="1222"/>
        <v>2.3076923076923084</v>
      </c>
      <c r="R803" s="36">
        <f t="shared" si="1222"/>
        <v>2.3586592178770944</v>
      </c>
      <c r="S803" s="36">
        <f t="shared" si="1222"/>
        <v>3.0346368715083805</v>
      </c>
      <c r="T803" s="36">
        <f t="shared" si="1222"/>
        <v>1.7427762039660057</v>
      </c>
      <c r="U803" s="36">
        <f t="shared" si="1222"/>
        <v>2.3222468588322247</v>
      </c>
      <c r="V803" s="36">
        <f t="shared" si="1222"/>
        <v>2.6753246753246755</v>
      </c>
      <c r="W803" s="36">
        <f t="shared" si="1222"/>
        <v>2.3989010989010993</v>
      </c>
      <c r="X803" s="36">
        <f t="shared" si="1222"/>
        <v>2.519251336898396</v>
      </c>
      <c r="Y803" s="36">
        <f t="shared" si="1222"/>
        <v>2.2360788863109051</v>
      </c>
      <c r="Z803" s="36">
        <f t="shared" si="1222"/>
        <v>2.2208672086720869</v>
      </c>
      <c r="AA803" s="36">
        <f t="shared" si="1222"/>
        <v>2.3238686779059448</v>
      </c>
      <c r="AB803" s="36">
        <f t="shared" si="1222"/>
        <v>2.4124343257443082</v>
      </c>
      <c r="AC803" s="36">
        <f t="shared" ref="AC803:AD803" si="1223">IFERROR(AC533/AC503,"")</f>
        <v>2.3820408163265308</v>
      </c>
      <c r="AD803" s="36">
        <f t="shared" si="1223"/>
        <v>2.4162520729684909</v>
      </c>
      <c r="AE803" s="56">
        <f t="shared" ref="AE803:AF803" si="1224">IFERROR(AE533/AE503,"")</f>
        <v>2.1667880553532415</v>
      </c>
      <c r="AF803" s="51">
        <f t="shared" si="1224"/>
        <v>2.2085293917166378</v>
      </c>
    </row>
    <row r="804" spans="1:32" x14ac:dyDescent="0.25">
      <c r="A804" s="24" t="s">
        <v>103</v>
      </c>
      <c r="B804" s="24" t="str">
        <f>VLOOKUP(Prod_Area_data[[#This Row],[or_product]],Ref_products[],2,FALSE)</f>
        <v>Total protein crops</v>
      </c>
      <c r="C804" s="24" t="str">
        <f>VLOOKUP(Prod_Area_data[[#This Row],[MS]],Ref_MS[],2,FALSE)</f>
        <v>Poland</v>
      </c>
      <c r="D804" s="28" t="str">
        <f t="shared" si="1157"/>
        <v>Total protein crops</v>
      </c>
      <c r="E804" s="28" t="str">
        <f t="shared" si="1188"/>
        <v>pl</v>
      </c>
      <c r="F804" s="28" t="str">
        <f t="shared" si="1188"/>
        <v>Poland</v>
      </c>
      <c r="G804" s="36">
        <f t="shared" si="1119"/>
        <v>1.8590207983328801</v>
      </c>
      <c r="H804" s="36">
        <f t="shared" ref="H804:AB804" si="1225">IFERROR(H534/H504,"")</f>
        <v>1.6584362139917699</v>
      </c>
      <c r="I804" s="36">
        <f t="shared" si="1225"/>
        <v>1.8777777777777778</v>
      </c>
      <c r="J804" s="36">
        <f t="shared" si="1225"/>
        <v>1.949438202247191</v>
      </c>
      <c r="K804" s="36">
        <f t="shared" si="1225"/>
        <v>1.8416666666666668</v>
      </c>
      <c r="L804" s="36">
        <f t="shared" si="1225"/>
        <v>2.1951219512195119</v>
      </c>
      <c r="M804" s="36">
        <f t="shared" si="1225"/>
        <v>1.7035398230088494</v>
      </c>
      <c r="N804" s="36">
        <f t="shared" si="1225"/>
        <v>1.3717948717948718</v>
      </c>
      <c r="O804" s="36">
        <f t="shared" si="1225"/>
        <v>1.5506445672191527</v>
      </c>
      <c r="P804" s="36">
        <f t="shared" si="1225"/>
        <v>1.4797979797979799</v>
      </c>
      <c r="Q804" s="36">
        <f t="shared" si="1225"/>
        <v>1.7494553376906314</v>
      </c>
      <c r="R804" s="36">
        <f t="shared" si="1225"/>
        <v>1.7993456924754634</v>
      </c>
      <c r="S804" s="36">
        <f t="shared" si="1225"/>
        <v>1.6724137931034484</v>
      </c>
      <c r="T804" s="36">
        <f t="shared" si="1225"/>
        <v>1.810704960835509</v>
      </c>
      <c r="U804" s="36">
        <f t="shared" si="1225"/>
        <v>1.7317073170731709</v>
      </c>
      <c r="V804" s="36">
        <f t="shared" si="1225"/>
        <v>1.9130167826442899</v>
      </c>
      <c r="W804" s="36">
        <f t="shared" si="1225"/>
        <v>1.5640925127401017</v>
      </c>
      <c r="X804" s="36">
        <f t="shared" si="1225"/>
        <v>1.8690407811602523</v>
      </c>
      <c r="Y804" s="36">
        <f t="shared" si="1225"/>
        <v>1.9313041778009514</v>
      </c>
      <c r="Z804" s="36">
        <f t="shared" si="1225"/>
        <v>1.5915895481763742</v>
      </c>
      <c r="AA804" s="36">
        <f t="shared" si="1225"/>
        <v>1.5058300943920042</v>
      </c>
      <c r="AB804" s="36">
        <f t="shared" si="1225"/>
        <v>1.7853818148301766</v>
      </c>
      <c r="AC804" s="36">
        <f t="shared" ref="AC804:AD804" si="1226">IFERROR(AC534/AC504,"")</f>
        <v>1.8636581342131875</v>
      </c>
      <c r="AD804" s="36">
        <f t="shared" si="1226"/>
        <v>2.0852746733826542</v>
      </c>
      <c r="AE804" s="56">
        <f t="shared" ref="AE804:AF804" si="1227">IFERROR(AE534/AE504,"")</f>
        <v>1.9280224459552766</v>
      </c>
      <c r="AF804" s="51">
        <f t="shared" si="1227"/>
        <v>1.8844997034458546</v>
      </c>
    </row>
    <row r="805" spans="1:32" x14ac:dyDescent="0.25">
      <c r="A805" s="24" t="s">
        <v>103</v>
      </c>
      <c r="B805" s="24" t="str">
        <f>VLOOKUP(Prod_Area_data[[#This Row],[or_product]],Ref_products[],2,FALSE)</f>
        <v>Total protein crops</v>
      </c>
      <c r="C805" s="24" t="str">
        <f>VLOOKUP(Prod_Area_data[[#This Row],[MS]],Ref_MS[],2,FALSE)</f>
        <v>Portugal</v>
      </c>
      <c r="D805" s="28" t="str">
        <f t="shared" si="1157"/>
        <v>Total protein crops</v>
      </c>
      <c r="E805" s="28" t="str">
        <f t="shared" si="1188"/>
        <v>pt</v>
      </c>
      <c r="F805" s="28" t="str">
        <f t="shared" si="1188"/>
        <v>Portugal</v>
      </c>
      <c r="G805" s="36">
        <f t="shared" si="1119"/>
        <v>0.25805174900937233</v>
      </c>
      <c r="H805" s="36">
        <f t="shared" ref="H805:AB805" si="1228">IFERROR(H535/H505,"")</f>
        <v>0.51640033641715721</v>
      </c>
      <c r="I805" s="36">
        <f t="shared" si="1228"/>
        <v>0.51195748449955714</v>
      </c>
      <c r="J805" s="36">
        <f t="shared" si="1228"/>
        <v>0.51844843897824033</v>
      </c>
      <c r="K805" s="36">
        <f t="shared" si="1228"/>
        <v>0.4619188921859545</v>
      </c>
      <c r="L805" s="36">
        <f t="shared" si="1228"/>
        <v>0.4436248682824025</v>
      </c>
      <c r="M805" s="36">
        <f t="shared" si="1228"/>
        <v>0.35567010309278346</v>
      </c>
      <c r="N805" s="36">
        <f t="shared" si="1228"/>
        <v>0.54211956521739135</v>
      </c>
      <c r="O805" s="36">
        <f t="shared" si="1228"/>
        <v>0.54491899852724601</v>
      </c>
      <c r="P805" s="36">
        <f t="shared" si="1228"/>
        <v>0.55402750491159136</v>
      </c>
      <c r="Q805" s="36">
        <f t="shared" si="1228"/>
        <v>0.56460674157303359</v>
      </c>
      <c r="R805" s="36">
        <f t="shared" si="1228"/>
        <v>0.58119658119658124</v>
      </c>
      <c r="S805" s="36">
        <f t="shared" si="1228"/>
        <v>0.58689458689458696</v>
      </c>
      <c r="T805" s="36">
        <f t="shared" si="1228"/>
        <v>0.56764705882352939</v>
      </c>
      <c r="U805" s="36">
        <f t="shared" si="1228"/>
        <v>0.57440476190476186</v>
      </c>
      <c r="V805" s="36">
        <f t="shared" si="1228"/>
        <v>0.57692307692307687</v>
      </c>
      <c r="W805" s="36">
        <f t="shared" si="1228"/>
        <v>0.56739811912225713</v>
      </c>
      <c r="X805" s="36">
        <f t="shared" si="1228"/>
        <v>0.60436137071651086</v>
      </c>
      <c r="Y805" s="36">
        <f t="shared" si="1228"/>
        <v>0.676056338028169</v>
      </c>
      <c r="Z805" s="36">
        <f t="shared" si="1228"/>
        <v>0.73031026252983289</v>
      </c>
      <c r="AA805" s="36">
        <f t="shared" si="1228"/>
        <v>0.2126144455747711</v>
      </c>
      <c r="AB805" s="36">
        <f t="shared" si="1228"/>
        <v>0.24563106796116502</v>
      </c>
      <c r="AC805" s="36">
        <f t="shared" ref="AC805:AD805" si="1229">IFERROR(AC535/AC505,"")</f>
        <v>0.28734622144112482</v>
      </c>
      <c r="AD805" s="36">
        <f t="shared" si="1229"/>
        <v>0.26416482707873434</v>
      </c>
      <c r="AE805" s="56">
        <f t="shared" ref="AE805:AF805" si="1230">IFERROR(AE535/AE505,"")</f>
        <v>0.26435935198821797</v>
      </c>
      <c r="AF805" s="51">
        <f t="shared" si="1230"/>
        <v>0.25817504463154611</v>
      </c>
    </row>
    <row r="806" spans="1:32" x14ac:dyDescent="0.25">
      <c r="A806" s="24" t="s">
        <v>103</v>
      </c>
      <c r="B806" s="24" t="str">
        <f>VLOOKUP(Prod_Area_data[[#This Row],[or_product]],Ref_products[],2,FALSE)</f>
        <v>Total protein crops</v>
      </c>
      <c r="C806" s="24" t="str">
        <f>VLOOKUP(Prod_Area_data[[#This Row],[MS]],Ref_MS[],2,FALSE)</f>
        <v>Romania</v>
      </c>
      <c r="D806" s="28" t="str">
        <f t="shared" si="1157"/>
        <v>Total protein crops</v>
      </c>
      <c r="E806" s="28" t="str">
        <f t="shared" si="1188"/>
        <v>ro</v>
      </c>
      <c r="F806" s="28" t="str">
        <f t="shared" si="1188"/>
        <v>Romania</v>
      </c>
      <c r="G806" s="36">
        <f t="shared" si="1119"/>
        <v>1.871543747755618</v>
      </c>
      <c r="H806" s="36">
        <f t="shared" ref="H806:AB806" si="1231">IFERROR(H536/H506,"")</f>
        <v>0.91501272264631051</v>
      </c>
      <c r="I806" s="36">
        <f t="shared" si="1231"/>
        <v>1.752561784207354</v>
      </c>
      <c r="J806" s="36">
        <f t="shared" si="1231"/>
        <v>1.2535374623057296</v>
      </c>
      <c r="K806" s="36">
        <f t="shared" si="1231"/>
        <v>1.3042912873862158</v>
      </c>
      <c r="L806" s="36">
        <f t="shared" si="1231"/>
        <v>1.356651939126166</v>
      </c>
      <c r="M806" s="36">
        <f t="shared" si="1231"/>
        <v>1.0034890965732088</v>
      </c>
      <c r="N806" s="36">
        <f t="shared" si="1231"/>
        <v>0.93178519593613929</v>
      </c>
      <c r="O806" s="36">
        <f t="shared" si="1231"/>
        <v>0.56262964735918308</v>
      </c>
      <c r="P806" s="36">
        <f t="shared" si="1231"/>
        <v>1.1467735919433046</v>
      </c>
      <c r="Q806" s="36">
        <f t="shared" si="1231"/>
        <v>0.99448354574852582</v>
      </c>
      <c r="R806" s="36">
        <f t="shared" si="1231"/>
        <v>1.2643199333472195</v>
      </c>
      <c r="S806" s="36">
        <f t="shared" si="1231"/>
        <v>1.4484389782403029</v>
      </c>
      <c r="T806" s="36">
        <f t="shared" si="1231"/>
        <v>1.1444566813509545</v>
      </c>
      <c r="U806" s="36">
        <f t="shared" si="1231"/>
        <v>1.3859981078524124</v>
      </c>
      <c r="V806" s="36">
        <f t="shared" si="1231"/>
        <v>1.4331236046275626</v>
      </c>
      <c r="W806" s="36">
        <f t="shared" si="1231"/>
        <v>1.3978794642857144</v>
      </c>
      <c r="X806" s="36">
        <f t="shared" si="1231"/>
        <v>1.659621612408386</v>
      </c>
      <c r="Y806" s="36">
        <f t="shared" si="1231"/>
        <v>2.5263561270544157</v>
      </c>
      <c r="Z806" s="36">
        <f t="shared" si="1231"/>
        <v>1.4422811589759315</v>
      </c>
      <c r="AA806" s="36">
        <f t="shared" si="1231"/>
        <v>2.0396452790818986</v>
      </c>
      <c r="AB806" s="36">
        <f t="shared" si="1231"/>
        <v>1.1291647223518433</v>
      </c>
      <c r="AC806" s="36">
        <f t="shared" ref="AC806:AD806" si="1232">IFERROR(AC536/AC506,"")</f>
        <v>2.0461208437611722</v>
      </c>
      <c r="AD806" s="36">
        <f t="shared" si="1232"/>
        <v>1.5541944074567244</v>
      </c>
      <c r="AE806" s="56">
        <f t="shared" ref="AE806:AF806" si="1233">IFERROR(AE536/AE506,"")</f>
        <v>2.020791556728232</v>
      </c>
      <c r="AF806" s="51">
        <f t="shared" si="1233"/>
        <v>2.0336728686953016</v>
      </c>
    </row>
    <row r="807" spans="1:32" x14ac:dyDescent="0.25">
      <c r="A807" s="24" t="s">
        <v>103</v>
      </c>
      <c r="B807" s="24" t="str">
        <f>VLOOKUP(Prod_Area_data[[#This Row],[or_product]],Ref_products[],2,FALSE)</f>
        <v>Total protein crops</v>
      </c>
      <c r="C807" s="24" t="str">
        <f>VLOOKUP(Prod_Area_data[[#This Row],[MS]],Ref_MS[],2,FALSE)</f>
        <v>Slovenia</v>
      </c>
      <c r="D807" s="28" t="str">
        <f t="shared" si="1157"/>
        <v>Total protein crops</v>
      </c>
      <c r="E807" s="28" t="str">
        <f t="shared" si="1188"/>
        <v>si</v>
      </c>
      <c r="F807" s="28" t="str">
        <f t="shared" si="1188"/>
        <v>Slovenia</v>
      </c>
      <c r="G807" s="36">
        <f t="shared" si="1119"/>
        <v>2.4808073870573875</v>
      </c>
      <c r="H807" s="36">
        <f t="shared" ref="H807:AB807" si="1234">IFERROR(H537/H507,"")</f>
        <v>1.9375</v>
      </c>
      <c r="I807" s="36">
        <f t="shared" si="1234"/>
        <v>1.8333333333333335</v>
      </c>
      <c r="J807" s="36">
        <f t="shared" si="1234"/>
        <v>2.509803921568627</v>
      </c>
      <c r="K807" s="36">
        <f t="shared" si="1234"/>
        <v>1.1690140845070423</v>
      </c>
      <c r="L807" s="36">
        <f t="shared" si="1234"/>
        <v>2.5844155844155843</v>
      </c>
      <c r="M807" s="36">
        <f t="shared" si="1234"/>
        <v>2.8265306122448979</v>
      </c>
      <c r="N807" s="36">
        <f t="shared" si="1234"/>
        <v>2.7335092348284959</v>
      </c>
      <c r="O807" s="36">
        <f t="shared" si="1234"/>
        <v>2.5579399141630899</v>
      </c>
      <c r="P807" s="36">
        <f t="shared" si="1234"/>
        <v>2.6815286624203822</v>
      </c>
      <c r="Q807" s="36">
        <f t="shared" si="1234"/>
        <v>2.0297029702970297</v>
      </c>
      <c r="R807" s="36">
        <f t="shared" si="1234"/>
        <v>2.1124999999999998</v>
      </c>
      <c r="S807" s="36">
        <f t="shared" si="1234"/>
        <v>2.4175824175824179</v>
      </c>
      <c r="T807" s="36">
        <f t="shared" si="1234"/>
        <v>1.8030303030303032</v>
      </c>
      <c r="U807" s="36">
        <f t="shared" si="1234"/>
        <v>1.2419354838709677</v>
      </c>
      <c r="V807" s="36">
        <f t="shared" si="1234"/>
        <v>2.1129032258064515</v>
      </c>
      <c r="W807" s="36">
        <f t="shared" si="1234"/>
        <v>2.5555555555555554</v>
      </c>
      <c r="X807" s="36">
        <f t="shared" si="1234"/>
        <v>2.6721311475409837</v>
      </c>
      <c r="Y807" s="36">
        <f t="shared" si="1234"/>
        <v>2.6818181818181817</v>
      </c>
      <c r="Z807" s="36">
        <f t="shared" si="1234"/>
        <v>2.4418604651162794</v>
      </c>
      <c r="AA807" s="36">
        <f t="shared" si="1234"/>
        <v>2.5897435897435899</v>
      </c>
      <c r="AB807" s="36">
        <f t="shared" si="1234"/>
        <v>2.7941176470588234</v>
      </c>
      <c r="AC807" s="36">
        <f t="shared" ref="AC807:AD807" si="1235">IFERROR(AC537/AC507,"")</f>
        <v>2.5714285714285716</v>
      </c>
      <c r="AD807" s="36">
        <f t="shared" si="1235"/>
        <v>2.28125</v>
      </c>
      <c r="AE807" s="56">
        <f t="shared" ref="AE807:AF807" si="1236">IFERROR(AE537/AE507,"")</f>
        <v>2.0689655172413794</v>
      </c>
      <c r="AF807" s="51">
        <f t="shared" si="1236"/>
        <v>2.3217477144193595</v>
      </c>
    </row>
    <row r="808" spans="1:32" x14ac:dyDescent="0.25">
      <c r="A808" s="24" t="s">
        <v>103</v>
      </c>
      <c r="B808" s="24" t="str">
        <f>VLOOKUP(Prod_Area_data[[#This Row],[or_product]],Ref_products[],2,FALSE)</f>
        <v>Total protein crops</v>
      </c>
      <c r="C808" s="24" t="str">
        <f>VLOOKUP(Prod_Area_data[[#This Row],[MS]],Ref_MS[],2,FALSE)</f>
        <v>Slovakia</v>
      </c>
      <c r="D808" s="28" t="str">
        <f t="shared" si="1157"/>
        <v>Total protein crops</v>
      </c>
      <c r="E808" s="28" t="str">
        <f t="shared" si="1188"/>
        <v>sk</v>
      </c>
      <c r="F808" s="28" t="str">
        <f t="shared" si="1188"/>
        <v>Slovakia</v>
      </c>
      <c r="G808" s="36">
        <f t="shared" si="1119"/>
        <v>2.3804850852508816</v>
      </c>
      <c r="H808" s="36">
        <f t="shared" ref="H808:AB808" si="1237">IFERROR(H538/H508,"")</f>
        <v>1.2911392405063289</v>
      </c>
      <c r="I808" s="36">
        <f t="shared" si="1237"/>
        <v>3.7627118644067794</v>
      </c>
      <c r="J808" s="36">
        <f t="shared" si="1237"/>
        <v>2.0757575757575757</v>
      </c>
      <c r="K808" s="36">
        <f t="shared" si="1237"/>
        <v>1.3194444444444444</v>
      </c>
      <c r="L808" s="36">
        <f t="shared" si="1237"/>
        <v>2.8529411764705883</v>
      </c>
      <c r="M808" s="36">
        <f t="shared" si="1237"/>
        <v>2.1917808219178081</v>
      </c>
      <c r="N808" s="36">
        <f t="shared" si="1237"/>
        <v>1.9473684210526316</v>
      </c>
      <c r="O808" s="36">
        <f t="shared" si="1237"/>
        <v>2.0172413793103452</v>
      </c>
      <c r="P808" s="36">
        <f t="shared" si="1237"/>
        <v>1.8888888888888891</v>
      </c>
      <c r="Q808" s="36">
        <f t="shared" si="1237"/>
        <v>1.6527777777777775</v>
      </c>
      <c r="R808" s="36">
        <f t="shared" si="1237"/>
        <v>1.5979057591623036</v>
      </c>
      <c r="S808" s="36">
        <f t="shared" si="1237"/>
        <v>2.4918032786885247</v>
      </c>
      <c r="T808" s="36">
        <f t="shared" si="1237"/>
        <v>1.4395161290322578</v>
      </c>
      <c r="U808" s="36">
        <f t="shared" si="1237"/>
        <v>2.2000000000000002</v>
      </c>
      <c r="V808" s="36">
        <f t="shared" si="1237"/>
        <v>2.6501035196687366</v>
      </c>
      <c r="W808" s="36">
        <f t="shared" si="1237"/>
        <v>3.1128818061088976</v>
      </c>
      <c r="X808" s="36">
        <f t="shared" si="1237"/>
        <v>2.5696347031963467</v>
      </c>
      <c r="Y808" s="36">
        <f t="shared" si="1237"/>
        <v>2.1914480077745386</v>
      </c>
      <c r="Z808" s="36">
        <f t="shared" si="1237"/>
        <v>1.9988974641675856</v>
      </c>
      <c r="AA808" s="36">
        <f t="shared" si="1237"/>
        <v>2.3064102564102562</v>
      </c>
      <c r="AB808" s="36">
        <f t="shared" si="1237"/>
        <v>2.497876857749469</v>
      </c>
      <c r="AC808" s="36">
        <f t="shared" ref="AC808:AD808" si="1238">IFERROR(AC538/AC508,"")</f>
        <v>2.3371681415929206</v>
      </c>
      <c r="AD808" s="36">
        <f t="shared" si="1238"/>
        <v>2.842857142857143</v>
      </c>
      <c r="AE808" s="56">
        <f t="shared" ref="AE808:AF808" si="1239">IFERROR(AE538/AE508,"")</f>
        <v>2.0480056252261134</v>
      </c>
      <c r="AF808" s="51">
        <f t="shared" si="1239"/>
        <v>2.560594748757842</v>
      </c>
    </row>
    <row r="809" spans="1:32" x14ac:dyDescent="0.25">
      <c r="A809" s="24" t="s">
        <v>103</v>
      </c>
      <c r="B809" s="24" t="str">
        <f>VLOOKUP(Prod_Area_data[[#This Row],[or_product]],Ref_products[],2,FALSE)</f>
        <v>Total protein crops</v>
      </c>
      <c r="C809" s="24" t="str">
        <f>VLOOKUP(Prod_Area_data[[#This Row],[MS]],Ref_MS[],2,FALSE)</f>
        <v>Finland</v>
      </c>
      <c r="D809" s="28" t="str">
        <f t="shared" si="1157"/>
        <v>Total protein crops</v>
      </c>
      <c r="E809" s="28" t="str">
        <f t="shared" si="1188"/>
        <v>fi</v>
      </c>
      <c r="F809" s="28" t="str">
        <f t="shared" si="1188"/>
        <v>Finland</v>
      </c>
      <c r="G809" s="36">
        <f t="shared" si="1119"/>
        <v>2.3339871491425463</v>
      </c>
      <c r="H809" s="36">
        <f t="shared" ref="H809:AB809" si="1240">IFERROR(H539/H509,"")</f>
        <v>2.1666666666666665</v>
      </c>
      <c r="I809" s="36">
        <f t="shared" si="1240"/>
        <v>2.0175438596491229</v>
      </c>
      <c r="J809" s="36">
        <f t="shared" si="1240"/>
        <v>2.1111111111111116</v>
      </c>
      <c r="K809" s="36">
        <f t="shared" si="1240"/>
        <v>2.3181818181818183</v>
      </c>
      <c r="L809" s="36">
        <f t="shared" si="1240"/>
        <v>1.2727272727272725</v>
      </c>
      <c r="M809" s="36">
        <f t="shared" si="1240"/>
        <v>1.975609756097561</v>
      </c>
      <c r="N809" s="36">
        <f t="shared" si="1240"/>
        <v>1.8723404255319149</v>
      </c>
      <c r="O809" s="36">
        <f t="shared" si="1240"/>
        <v>2.0980392156862742</v>
      </c>
      <c r="P809" s="36">
        <f t="shared" si="1240"/>
        <v>2.1818181818181821</v>
      </c>
      <c r="Q809" s="36">
        <f t="shared" si="1240"/>
        <v>1.723076923076923</v>
      </c>
      <c r="R809" s="36">
        <f t="shared" si="1240"/>
        <v>1.9161290322580646</v>
      </c>
      <c r="S809" s="36">
        <f t="shared" si="1240"/>
        <v>2.2068965517241379</v>
      </c>
      <c r="T809" s="36">
        <f t="shared" si="1240"/>
        <v>2.4728682170542635</v>
      </c>
      <c r="U809" s="36">
        <f t="shared" si="1240"/>
        <v>2.3274336283185839</v>
      </c>
      <c r="V809" s="36">
        <f t="shared" si="1240"/>
        <v>2.4895104895104891</v>
      </c>
      <c r="W809" s="36">
        <f t="shared" si="1240"/>
        <v>2.25</v>
      </c>
      <c r="X809" s="36">
        <f t="shared" si="1240"/>
        <v>2.4809160305343512</v>
      </c>
      <c r="Y809" s="36">
        <f t="shared" si="1240"/>
        <v>2.1083743842364533</v>
      </c>
      <c r="Z809" s="36">
        <f t="shared" si="1240"/>
        <v>1.7894736842105263</v>
      </c>
      <c r="AA809" s="36">
        <f t="shared" si="1240"/>
        <v>2.3653136531365311</v>
      </c>
      <c r="AB809" s="36">
        <f t="shared" si="1240"/>
        <v>2.2500000000000004</v>
      </c>
      <c r="AC809" s="36">
        <f t="shared" ref="AC809:AD809" si="1241">IFERROR(AC539/AC509,"")</f>
        <v>1.8935137010058967</v>
      </c>
      <c r="AD809" s="36">
        <f t="shared" si="1241"/>
        <v>2.7246055226824457</v>
      </c>
      <c r="AE809" s="56">
        <f t="shared" ref="AE809:AF809" si="1242">IFERROR(AE539/AE509,"")</f>
        <v>2.3866477942911062</v>
      </c>
      <c r="AF809" s="51">
        <f t="shared" si="1242"/>
        <v>2.5698084291187739</v>
      </c>
    </row>
    <row r="810" spans="1:32" x14ac:dyDescent="0.25">
      <c r="A810" s="24" t="s">
        <v>103</v>
      </c>
      <c r="B810" s="24" t="str">
        <f>VLOOKUP(Prod_Area_data[[#This Row],[or_product]],Ref_products[],2,FALSE)</f>
        <v>Total protein crops</v>
      </c>
      <c r="C810" s="24" t="str">
        <f>VLOOKUP(Prod_Area_data[[#This Row],[MS]],Ref_MS[],2,FALSE)</f>
        <v>Sweden</v>
      </c>
      <c r="D810" s="28" t="str">
        <f t="shared" si="1157"/>
        <v>Total protein crops</v>
      </c>
      <c r="E810" s="28" t="str">
        <f t="shared" si="1188"/>
        <v>se</v>
      </c>
      <c r="F810" s="28" t="str">
        <f t="shared" si="1188"/>
        <v>Sweden</v>
      </c>
      <c r="G810" s="36">
        <f t="shared" si="1119"/>
        <v>2.9944978868888348</v>
      </c>
      <c r="H810" s="36">
        <f t="shared" ref="H810:AB810" si="1243">IFERROR(H540/H510,"")</f>
        <v>2.6246334310850443</v>
      </c>
      <c r="I810" s="36">
        <f t="shared" si="1243"/>
        <v>2.8127159640635799</v>
      </c>
      <c r="J810" s="36">
        <f t="shared" si="1243"/>
        <v>3.0116204002582316</v>
      </c>
      <c r="K810" s="36">
        <f t="shared" si="1243"/>
        <v>3.1328320802005014</v>
      </c>
      <c r="L810" s="36">
        <f t="shared" si="1243"/>
        <v>3.1228615863141527</v>
      </c>
      <c r="M810" s="36">
        <f t="shared" si="1243"/>
        <v>2.6250408630271336</v>
      </c>
      <c r="N810" s="36">
        <f t="shared" si="1243"/>
        <v>2.5078616352201255</v>
      </c>
      <c r="O810" s="36">
        <f t="shared" si="1243"/>
        <v>2.6363636363636362</v>
      </c>
      <c r="P810" s="36">
        <f t="shared" si="1243"/>
        <v>2.5191288993525598</v>
      </c>
      <c r="Q810" s="36">
        <f t="shared" si="1243"/>
        <v>3.0902348578491967</v>
      </c>
      <c r="R810" s="36">
        <f t="shared" si="1243"/>
        <v>2.387096774193548</v>
      </c>
      <c r="S810" s="36">
        <f t="shared" si="1243"/>
        <v>3.0116315624017602</v>
      </c>
      <c r="T810" s="36">
        <f t="shared" si="1243"/>
        <v>3.0311890838206632</v>
      </c>
      <c r="U810" s="36">
        <f t="shared" si="1243"/>
        <v>3.4411863835524095</v>
      </c>
      <c r="V810" s="36">
        <f t="shared" si="1243"/>
        <v>3.2322018624211473</v>
      </c>
      <c r="W810" s="36">
        <f t="shared" si="1243"/>
        <v>3.8438818565400839</v>
      </c>
      <c r="X810" s="36">
        <f t="shared" si="1243"/>
        <v>3.5934929628952661</v>
      </c>
      <c r="Y810" s="36">
        <f t="shared" si="1243"/>
        <v>3.525298988040479</v>
      </c>
      <c r="Z810" s="36">
        <f t="shared" si="1243"/>
        <v>1.7452043369474559</v>
      </c>
      <c r="AA810" s="36">
        <f t="shared" si="1243"/>
        <v>3.347983453981386</v>
      </c>
      <c r="AB810" s="36">
        <f t="shared" si="1243"/>
        <v>3.1591620515290146</v>
      </c>
      <c r="AC810" s="36">
        <f t="shared" ref="AC810:AD810" si="1244">IFERROR(AC540/AC510,"")</f>
        <v>2.476348155156102</v>
      </c>
      <c r="AD810" s="36">
        <f t="shared" si="1244"/>
        <v>3.5805960408962365</v>
      </c>
      <c r="AE810" s="56">
        <f t="shared" ref="AE810:AF810" si="1245">IFERROR(AE540/AE510,"")</f>
        <v>2.2407809110629064</v>
      </c>
      <c r="AF810" s="51">
        <f t="shared" si="1245"/>
        <v>2.9848040230735102</v>
      </c>
    </row>
    <row r="811" spans="1:32" x14ac:dyDescent="0.25">
      <c r="A811" s="24" t="s">
        <v>103</v>
      </c>
      <c r="B811" s="24" t="str">
        <f>VLOOKUP(Prod_Area_data[[#This Row],[or_product]],Ref_products[],2,FALSE)</f>
        <v>Total protein crops</v>
      </c>
      <c r="C811" s="24" t="str">
        <f>VLOOKUP(Prod_Area_data[[#This Row],[MS]],Ref_MS[],2,FALSE)</f>
        <v>United Kingdom</v>
      </c>
      <c r="D811" s="28" t="str">
        <f t="shared" si="1157"/>
        <v>Total protein crops</v>
      </c>
      <c r="E811" s="28" t="str">
        <f t="shared" si="1188"/>
        <v>uk</v>
      </c>
      <c r="F811" s="28" t="str">
        <f t="shared" si="1188"/>
        <v>United Kingdom</v>
      </c>
      <c r="G811" s="36">
        <f t="shared" si="1119"/>
        <v>-1.4802973661668753E-16</v>
      </c>
      <c r="H811" s="36">
        <f t="shared" ref="H811:AB811" si="1246">IFERROR(H541/H511,"")</f>
        <v>3.518518518518519</v>
      </c>
      <c r="I811" s="36">
        <f t="shared" si="1246"/>
        <v>3.337441101848496</v>
      </c>
      <c r="J811" s="36">
        <f t="shared" si="1246"/>
        <v>3.5887550200803213</v>
      </c>
      <c r="K811" s="36">
        <f t="shared" si="1246"/>
        <v>3.7741386643981283</v>
      </c>
      <c r="L811" s="36">
        <f t="shared" si="1246"/>
        <v>3.5602249062890459</v>
      </c>
      <c r="M811" s="36">
        <f t="shared" si="1246"/>
        <v>3.6226335717290707</v>
      </c>
      <c r="N811" s="36">
        <f t="shared" si="1246"/>
        <v>3.2298001737619462</v>
      </c>
      <c r="O811" s="36">
        <f t="shared" si="1246"/>
        <v>2.7054534844720499</v>
      </c>
      <c r="P811" s="36">
        <f t="shared" si="1246"/>
        <v>4.2957480154986527</v>
      </c>
      <c r="Q811" s="36">
        <f t="shared" si="1246"/>
        <v>3.6815789473684215</v>
      </c>
      <c r="R811" s="36">
        <f t="shared" si="1246"/>
        <v>3.461904761904762</v>
      </c>
      <c r="S811" s="36">
        <f t="shared" si="1246"/>
        <v>3.4967741935483869</v>
      </c>
      <c r="T811" s="36">
        <f t="shared" si="1246"/>
        <v>3.2833333333333332</v>
      </c>
      <c r="U811" s="36">
        <f t="shared" si="1246"/>
        <v>3.3741496598639458</v>
      </c>
      <c r="V811" s="36">
        <f t="shared" si="1246"/>
        <v>4.1294964028776979</v>
      </c>
      <c r="W811" s="36">
        <f t="shared" si="1246"/>
        <v>4.2990654205607477</v>
      </c>
      <c r="X811" s="36">
        <f t="shared" si="1246"/>
        <v>3.6710526315789473</v>
      </c>
      <c r="Y811" s="36">
        <f t="shared" si="1246"/>
        <v>3.9957081545064379</v>
      </c>
      <c r="Z811" s="36">
        <f t="shared" si="1246"/>
        <v>2.6398546964193046</v>
      </c>
      <c r="AA811" s="36">
        <f t="shared" si="1246"/>
        <v>3.9771833202202989</v>
      </c>
      <c r="AB811" s="36">
        <f t="shared" si="1246"/>
        <v>3.0002490660024907</v>
      </c>
      <c r="AC811" s="36" t="str">
        <f t="shared" ref="AC811:AD811" si="1247">IFERROR(AC541/AC511,"")</f>
        <v/>
      </c>
      <c r="AD811" s="36" t="str">
        <f t="shared" si="1247"/>
        <v/>
      </c>
      <c r="AE811" s="56" t="str">
        <f t="shared" ref="AE811:AF811" si="1248">IFERROR(AE541/AE511,"")</f>
        <v/>
      </c>
      <c r="AF811" s="51" t="str">
        <f t="shared" si="1248"/>
        <v/>
      </c>
    </row>
    <row r="812" spans="1:32" x14ac:dyDescent="0.25"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</row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4:F51"/>
  <sheetViews>
    <sheetView workbookViewId="0">
      <selection activeCell="C10" sqref="C10"/>
    </sheetView>
  </sheetViews>
  <sheetFormatPr defaultRowHeight="12.5" x14ac:dyDescent="0.25"/>
  <cols>
    <col min="2" max="2" width="11.1796875" customWidth="1"/>
    <col min="3" max="3" width="28.54296875" customWidth="1"/>
    <col min="5" max="5" width="11.1796875" customWidth="1"/>
    <col min="6" max="6" width="15.453125" customWidth="1"/>
  </cols>
  <sheetData>
    <row r="4" spans="2:6" x14ac:dyDescent="0.25">
      <c r="B4" t="s">
        <v>64</v>
      </c>
      <c r="C4" t="s">
        <v>86</v>
      </c>
      <c r="E4" t="s">
        <v>85</v>
      </c>
      <c r="F4" t="s">
        <v>63</v>
      </c>
    </row>
    <row r="5" spans="2:6" x14ac:dyDescent="0.25">
      <c r="B5" s="38" t="s">
        <v>114</v>
      </c>
      <c r="C5" s="38" t="s">
        <v>114</v>
      </c>
      <c r="E5" t="s">
        <v>92</v>
      </c>
      <c r="F5" t="s">
        <v>92</v>
      </c>
    </row>
    <row r="6" spans="2:6" x14ac:dyDescent="0.25">
      <c r="B6" t="s">
        <v>34</v>
      </c>
      <c r="C6" t="s">
        <v>34</v>
      </c>
      <c r="E6" t="s">
        <v>93</v>
      </c>
      <c r="F6" t="s">
        <v>101</v>
      </c>
    </row>
    <row r="7" spans="2:6" x14ac:dyDescent="0.25">
      <c r="B7" t="s">
        <v>0</v>
      </c>
      <c r="C7" t="s">
        <v>36</v>
      </c>
      <c r="E7" t="s">
        <v>94</v>
      </c>
      <c r="F7" t="s">
        <v>94</v>
      </c>
    </row>
    <row r="8" spans="2:6" x14ac:dyDescent="0.25">
      <c r="B8" t="s">
        <v>1</v>
      </c>
      <c r="C8" t="s">
        <v>37</v>
      </c>
      <c r="E8" t="s">
        <v>95</v>
      </c>
      <c r="F8" t="s">
        <v>99</v>
      </c>
    </row>
    <row r="9" spans="2:6" x14ac:dyDescent="0.25">
      <c r="B9" t="s">
        <v>2</v>
      </c>
      <c r="C9" t="s">
        <v>124</v>
      </c>
      <c r="E9" t="s">
        <v>102</v>
      </c>
      <c r="F9" t="s">
        <v>96</v>
      </c>
    </row>
    <row r="10" spans="2:6" x14ac:dyDescent="0.25">
      <c r="B10" t="s">
        <v>3</v>
      </c>
      <c r="C10" t="s">
        <v>39</v>
      </c>
      <c r="E10" t="s">
        <v>97</v>
      </c>
      <c r="F10" t="s">
        <v>97</v>
      </c>
    </row>
    <row r="11" spans="2:6" x14ac:dyDescent="0.25">
      <c r="B11" t="s">
        <v>4</v>
      </c>
      <c r="C11" t="s">
        <v>40</v>
      </c>
      <c r="E11" t="s">
        <v>98</v>
      </c>
      <c r="F11" t="s">
        <v>100</v>
      </c>
    </row>
    <row r="12" spans="2:6" x14ac:dyDescent="0.25">
      <c r="B12" t="s">
        <v>5</v>
      </c>
      <c r="C12" t="s">
        <v>41</v>
      </c>
      <c r="E12" t="s">
        <v>30</v>
      </c>
      <c r="F12" t="s">
        <v>30</v>
      </c>
    </row>
    <row r="13" spans="2:6" x14ac:dyDescent="0.25">
      <c r="B13" t="s">
        <v>6</v>
      </c>
      <c r="C13" t="s">
        <v>42</v>
      </c>
      <c r="E13" t="s">
        <v>31</v>
      </c>
      <c r="F13" t="s">
        <v>31</v>
      </c>
    </row>
    <row r="14" spans="2:6" x14ac:dyDescent="0.25">
      <c r="B14" s="38" t="s">
        <v>120</v>
      </c>
      <c r="C14" t="s">
        <v>43</v>
      </c>
      <c r="E14" t="s">
        <v>96</v>
      </c>
      <c r="F14" t="s">
        <v>96</v>
      </c>
    </row>
    <row r="15" spans="2:6" x14ac:dyDescent="0.25">
      <c r="B15" t="s">
        <v>7</v>
      </c>
      <c r="C15" t="s">
        <v>44</v>
      </c>
    </row>
    <row r="16" spans="2:6" x14ac:dyDescent="0.25">
      <c r="B16" t="s">
        <v>8</v>
      </c>
      <c r="C16" t="s">
        <v>9</v>
      </c>
    </row>
    <row r="17" spans="2:3" x14ac:dyDescent="0.25">
      <c r="B17" t="s">
        <v>32</v>
      </c>
      <c r="C17" t="s">
        <v>33</v>
      </c>
    </row>
    <row r="18" spans="2:3" x14ac:dyDescent="0.25">
      <c r="B18" t="s">
        <v>10</v>
      </c>
      <c r="C18" t="s">
        <v>45</v>
      </c>
    </row>
    <row r="19" spans="2:3" x14ac:dyDescent="0.25">
      <c r="B19" t="s">
        <v>11</v>
      </c>
      <c r="C19" t="s">
        <v>46</v>
      </c>
    </row>
    <row r="20" spans="2:3" x14ac:dyDescent="0.25">
      <c r="B20" t="s">
        <v>12</v>
      </c>
      <c r="C20" t="s">
        <v>47</v>
      </c>
    </row>
    <row r="21" spans="2:3" x14ac:dyDescent="0.25">
      <c r="B21" t="s">
        <v>13</v>
      </c>
      <c r="C21" t="s">
        <v>48</v>
      </c>
    </row>
    <row r="22" spans="2:3" x14ac:dyDescent="0.25">
      <c r="B22" t="s">
        <v>14</v>
      </c>
      <c r="C22" t="s">
        <v>49</v>
      </c>
    </row>
    <row r="23" spans="2:3" x14ac:dyDescent="0.25">
      <c r="B23" t="s">
        <v>15</v>
      </c>
      <c r="C23" t="s">
        <v>50</v>
      </c>
    </row>
    <row r="24" spans="2:3" x14ac:dyDescent="0.25">
      <c r="B24" t="s">
        <v>16</v>
      </c>
      <c r="C24" t="s">
        <v>51</v>
      </c>
    </row>
    <row r="25" spans="2:3" x14ac:dyDescent="0.25">
      <c r="B25" t="s">
        <v>17</v>
      </c>
      <c r="C25" t="s">
        <v>52</v>
      </c>
    </row>
    <row r="26" spans="2:3" x14ac:dyDescent="0.25">
      <c r="B26" t="s">
        <v>18</v>
      </c>
      <c r="C26" t="s">
        <v>53</v>
      </c>
    </row>
    <row r="27" spans="2:3" x14ac:dyDescent="0.25">
      <c r="B27" t="s">
        <v>19</v>
      </c>
      <c r="C27" t="s">
        <v>54</v>
      </c>
    </row>
    <row r="28" spans="2:3" x14ac:dyDescent="0.25">
      <c r="B28" t="s">
        <v>20</v>
      </c>
      <c r="C28" t="s">
        <v>21</v>
      </c>
    </row>
    <row r="29" spans="2:3" x14ac:dyDescent="0.25">
      <c r="B29" t="s">
        <v>22</v>
      </c>
      <c r="C29" t="s">
        <v>55</v>
      </c>
    </row>
    <row r="30" spans="2:3" x14ac:dyDescent="0.25">
      <c r="B30" t="s">
        <v>23</v>
      </c>
      <c r="C30" t="s">
        <v>56</v>
      </c>
    </row>
    <row r="31" spans="2:3" x14ac:dyDescent="0.25">
      <c r="B31" t="s">
        <v>24</v>
      </c>
      <c r="C31" t="s">
        <v>57</v>
      </c>
    </row>
    <row r="32" spans="2:3" x14ac:dyDescent="0.25">
      <c r="B32" t="s">
        <v>25</v>
      </c>
      <c r="C32" t="s">
        <v>58</v>
      </c>
    </row>
    <row r="33" spans="2:3" x14ac:dyDescent="0.25">
      <c r="B33" t="s">
        <v>26</v>
      </c>
      <c r="C33" t="s">
        <v>59</v>
      </c>
    </row>
    <row r="34" spans="2:3" x14ac:dyDescent="0.25">
      <c r="B34" s="38" t="s">
        <v>27</v>
      </c>
      <c r="C34" s="38" t="s">
        <v>60</v>
      </c>
    </row>
    <row r="49" spans="3:3" x14ac:dyDescent="0.25">
      <c r="C49" t="s">
        <v>28</v>
      </c>
    </row>
    <row r="50" spans="3:3" x14ac:dyDescent="0.25">
      <c r="C50" t="s">
        <v>29</v>
      </c>
    </row>
    <row r="51" spans="3:3" x14ac:dyDescent="0.25">
      <c r="C51" t="s">
        <v>103</v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Table&amp;Graphs</vt:lpstr>
      <vt:lpstr>Data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FAGNINI Massimo (AGRI)</dc:creator>
  <cp:lastModifiedBy>ELEMANS ZOLICHOVA Lucie (AGRI)</cp:lastModifiedBy>
  <cp:lastPrinted>2014-05-16T12:54:02Z</cp:lastPrinted>
  <dcterms:created xsi:type="dcterms:W3CDTF">2007-11-23T13:45:14Z</dcterms:created>
  <dcterms:modified xsi:type="dcterms:W3CDTF">2024-03-27T10:21:43Z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2023-06-29T07:26:09Z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28b19aec-775c-454c-aa2d-3173505e7e35</vt:lpwstr>
  </property>
  <property fmtid="{D5CDD505-2E9C-101B-9397-08002B2CF9AE}" pid="9" name="MSIP_Label_6bd9ddd1-4d20-43f6-abfa-fc3c07406f94_ContentBits">
    <vt:lpwstr>0</vt:lpwstr>
  </property>
</Properties>
</file>