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et1.cec.eu.int\env\Public\ENV-Restricted\Dir-D\1.3.5 Contracts Management\1.3.5.2 Procurement\BIODIVERSITY\SI2.763436_IAS_technical_support_2\FINAL-SI2-763436\"/>
    </mc:Choice>
  </mc:AlternateContent>
  <bookViews>
    <workbookView xWindow="9540" yWindow="465" windowWidth="21165" windowHeight="19545"/>
  </bookViews>
  <sheets>
    <sheet name="Data recording sheet" sheetId="2" r:id="rId1"/>
  </sheets>
  <definedNames>
    <definedName name="_xlnm._FilterDatabase" localSheetId="0" hidden="1">'Data recording sheet'!$A$1:$BD$142</definedName>
  </definedNames>
  <calcPr calcId="162913" concurrentCalc="0"/>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P142" i="2" l="1"/>
  <c r="AN142" i="2"/>
  <c r="AH142" i="2"/>
  <c r="AP141" i="2"/>
  <c r="AN141" i="2"/>
  <c r="AH141" i="2"/>
  <c r="AP140" i="2"/>
  <c r="AN140" i="2"/>
  <c r="AL140" i="2"/>
  <c r="AH140" i="2"/>
  <c r="AP133" i="2"/>
  <c r="AO133" i="2"/>
  <c r="AN133" i="2"/>
  <c r="AL133" i="2"/>
  <c r="R133" i="2"/>
  <c r="AL131" i="2"/>
  <c r="AL130" i="2"/>
  <c r="AL129" i="2"/>
  <c r="AL128" i="2"/>
  <c r="AL122" i="2"/>
  <c r="AH119" i="2"/>
  <c r="AL119" i="2"/>
  <c r="AH118" i="2"/>
  <c r="AL118" i="2"/>
  <c r="AL99" i="2"/>
  <c r="AL98" i="2"/>
  <c r="AL97" i="2"/>
  <c r="AL96" i="2"/>
  <c r="AL90" i="2"/>
  <c r="AL89" i="2"/>
  <c r="AL84" i="2"/>
  <c r="AL83" i="2"/>
  <c r="AL82" i="2"/>
  <c r="AL81" i="2"/>
  <c r="AL80" i="2"/>
  <c r="AL79" i="2"/>
  <c r="AL78" i="2"/>
  <c r="AL77" i="2"/>
  <c r="AL76" i="2"/>
  <c r="AL75" i="2"/>
  <c r="AL74"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1" i="2"/>
</calcChain>
</file>

<file path=xl/comments1.xml><?xml version="1.0" encoding="utf-8"?>
<comments xmlns="http://schemas.openxmlformats.org/spreadsheetml/2006/main">
  <authors>
    <author>Richard Luxmoore</author>
  </authors>
  <commentList>
    <comment ref="AH134" authorId="0" shapeId="0">
      <text>
        <r>
          <rPr>
            <b/>
            <sz val="9"/>
            <color indexed="81"/>
            <rFont val="Tahoma"/>
            <family val="2"/>
          </rPr>
          <t>Richard Luxmoore:</t>
        </r>
        <r>
          <rPr>
            <sz val="9"/>
            <color indexed="81"/>
            <rFont val="Tahoma"/>
            <family val="2"/>
          </rPr>
          <t xml:space="preserve">
This cost estimate does not include volunteer time. We estimate that 1187 person-days were expended
</t>
        </r>
      </text>
    </comment>
  </commentList>
</comments>
</file>

<file path=xl/sharedStrings.xml><?xml version="1.0" encoding="utf-8"?>
<sst xmlns="http://schemas.openxmlformats.org/spreadsheetml/2006/main" count="4961" uniqueCount="988">
  <si>
    <t>Record ID</t>
  </si>
  <si>
    <t xml:space="preserve">Species </t>
  </si>
  <si>
    <t>Synonyms</t>
  </si>
  <si>
    <t>Genus</t>
  </si>
  <si>
    <t>Family</t>
  </si>
  <si>
    <t>Class</t>
  </si>
  <si>
    <t>Phylum</t>
  </si>
  <si>
    <t>EU concern</t>
  </si>
  <si>
    <t>Goal (Specific Management Objectives)</t>
  </si>
  <si>
    <t>Action (Type of Method Applied)</t>
  </si>
  <si>
    <t>Activity (Description of Method Applied)</t>
  </si>
  <si>
    <t>Location</t>
  </si>
  <si>
    <t>Country</t>
  </si>
  <si>
    <t>Habitat</t>
  </si>
  <si>
    <t>Project status</t>
  </si>
  <si>
    <t>Effectiveness</t>
  </si>
  <si>
    <t>Social acceptability</t>
  </si>
  <si>
    <t>Practicality</t>
  </si>
  <si>
    <t>Describe Impact</t>
  </si>
  <si>
    <t>Reasons for not meeting management goal</t>
  </si>
  <si>
    <t>Currency</t>
  </si>
  <si>
    <t>Project name</t>
  </si>
  <si>
    <t>Funding tool</t>
  </si>
  <si>
    <t>Start date</t>
  </si>
  <si>
    <t>End date</t>
  </si>
  <si>
    <t>Months</t>
  </si>
  <si>
    <t>Total cost</t>
  </si>
  <si>
    <t>Year of Cost Estimate</t>
  </si>
  <si>
    <t>Unit</t>
  </si>
  <si>
    <t>Average cost per unit area</t>
  </si>
  <si>
    <t xml:space="preserve">Breakdown </t>
  </si>
  <si>
    <t>Personnel costs</t>
  </si>
  <si>
    <t>Equipment/infrastructure costs</t>
  </si>
  <si>
    <t>Other costs/overheads</t>
  </si>
  <si>
    <t>Source</t>
  </si>
  <si>
    <t>Cost estimate reproducibility</t>
  </si>
  <si>
    <t>Webpage</t>
  </si>
  <si>
    <t>Contact</t>
  </si>
  <si>
    <t>Comment</t>
  </si>
  <si>
    <t>Eradication</t>
  </si>
  <si>
    <t>Prevention</t>
  </si>
  <si>
    <t>Control</t>
  </si>
  <si>
    <t>Yes</t>
  </si>
  <si>
    <t>No</t>
  </si>
  <si>
    <t>Eradication - trapping</t>
  </si>
  <si>
    <t>Control - biological</t>
  </si>
  <si>
    <t>Prevention - cultural methods</t>
  </si>
  <si>
    <t>Prevention - best practice</t>
  </si>
  <si>
    <t>Eradication - shooting</t>
  </si>
  <si>
    <t>Eradication - poisoning or toxicants</t>
  </si>
  <si>
    <t>Freshwater</t>
  </si>
  <si>
    <t>Terrestrial</t>
  </si>
  <si>
    <t>Freshwater &amp; terrestrial</t>
  </si>
  <si>
    <t>Ongoing</t>
  </si>
  <si>
    <t>Completed</t>
  </si>
  <si>
    <t>Hypothetical</t>
  </si>
  <si>
    <t>Effective</t>
  </si>
  <si>
    <t>Very effective</t>
  </si>
  <si>
    <t>Moderate</t>
  </si>
  <si>
    <t>Ineffective</t>
  </si>
  <si>
    <t>Very acceptable</t>
  </si>
  <si>
    <t>Acceptable</t>
  </si>
  <si>
    <t>Moderate/neutral</t>
  </si>
  <si>
    <t>Unnacceptable</t>
  </si>
  <si>
    <t>Very practical</t>
  </si>
  <si>
    <t>Practical</t>
  </si>
  <si>
    <t>Impractical</t>
  </si>
  <si>
    <t>Very impractical</t>
  </si>
  <si>
    <t>Minimal</t>
  </si>
  <si>
    <t>Massive</t>
  </si>
  <si>
    <t>EUR/ha</t>
  </si>
  <si>
    <t>Reproducible</t>
  </si>
  <si>
    <t>Irreproducible</t>
  </si>
  <si>
    <t>Control - shooting</t>
  </si>
  <si>
    <t>Control - trapping</t>
  </si>
  <si>
    <t>Control - poisoning or toxicants</t>
  </si>
  <si>
    <t>Eradication - Integrated methods</t>
  </si>
  <si>
    <t>Control - Integrated methods</t>
  </si>
  <si>
    <t>Control - other</t>
  </si>
  <si>
    <t>Wider environmental impact of management</t>
  </si>
  <si>
    <t>Wider socio-economic impact of management</t>
  </si>
  <si>
    <t>Effort</t>
  </si>
  <si>
    <t>Units of effort</t>
  </si>
  <si>
    <t>Duration of effort</t>
  </si>
  <si>
    <t>Effect</t>
  </si>
  <si>
    <t>Measure (Overall Management Objective)</t>
  </si>
  <si>
    <t>Not reported</t>
  </si>
  <si>
    <t>Callosciurus erythraeus</t>
  </si>
  <si>
    <t>Herpestes javanicus</t>
  </si>
  <si>
    <t>Lithobates catesbeianus</t>
  </si>
  <si>
    <t>Muntiacus reevesi</t>
  </si>
  <si>
    <t>Myocastor coypus</t>
  </si>
  <si>
    <t>Ondatra zibethicus</t>
  </si>
  <si>
    <t>Oxyura jamaicensis</t>
  </si>
  <si>
    <t>Procyon lotor</t>
  </si>
  <si>
    <t>Sciurus carolinensis</t>
  </si>
  <si>
    <t>Sciurus niger</t>
  </si>
  <si>
    <t>Trachemys scripta</t>
  </si>
  <si>
    <t>Mammal</t>
  </si>
  <si>
    <t>Amphibian</t>
  </si>
  <si>
    <t>Bird</t>
  </si>
  <si>
    <t>Reptile</t>
  </si>
  <si>
    <t>Vertebrate</t>
  </si>
  <si>
    <t>Rodent</t>
  </si>
  <si>
    <t>Carnivore</t>
  </si>
  <si>
    <t>Turtle</t>
  </si>
  <si>
    <t>Duck</t>
  </si>
  <si>
    <t>Deer</t>
  </si>
  <si>
    <t>Frog</t>
  </si>
  <si>
    <t>Callosciurus</t>
  </si>
  <si>
    <t>Herpestes</t>
  </si>
  <si>
    <t>Lithobates</t>
  </si>
  <si>
    <t>Muntiacus</t>
  </si>
  <si>
    <t>Myocastor</t>
  </si>
  <si>
    <t>Ondatra</t>
  </si>
  <si>
    <t>Oxyura</t>
  </si>
  <si>
    <t>Procyon</t>
  </si>
  <si>
    <t>Sciurus</t>
  </si>
  <si>
    <t>Trachemys</t>
  </si>
  <si>
    <t>Maximise Trapping Efficiency</t>
  </si>
  <si>
    <t>Initial knock-down phase, understand impact of landscape on capture success</t>
  </si>
  <si>
    <t>Inform rabies bait planning</t>
  </si>
  <si>
    <t>population reduction</t>
  </si>
  <si>
    <t>population reduction, both to limit spread and to limit local damage - differences unclear</t>
  </si>
  <si>
    <t>targets for control to limit damage</t>
  </si>
  <si>
    <t>limit damage to agriculture</t>
  </si>
  <si>
    <t>stop population growth, reduce impact on wetland vegetation</t>
  </si>
  <si>
    <t>limit damage to agriculture and flood defenses</t>
  </si>
  <si>
    <t>protect turtle nests from predation</t>
  </si>
  <si>
    <t>limit damage to trees</t>
  </si>
  <si>
    <t>evaluate efficiency of live trapping, estimate effort to eradicate, test for disease</t>
  </si>
  <si>
    <t>Reduce risk of release</t>
  </si>
  <si>
    <t>wire mesh live-capture cage traps near base of trees</t>
  </si>
  <si>
    <t>Tomahawk single capture live traps and multi capture traps</t>
  </si>
  <si>
    <t>Trapping - type unspecified (known to be mainly spring kill traps from discussion with authors)</t>
  </si>
  <si>
    <t>Trapping -mixture of live cage traps from 1983 and kill spring traps from 2003</t>
  </si>
  <si>
    <t>fyke nets</t>
  </si>
  <si>
    <t>added pike as predator</t>
  </si>
  <si>
    <t>deer stalking, mainly by professional state employed rangers</t>
  </si>
  <si>
    <t>deer stalking</t>
  </si>
  <si>
    <t>Control- shooting and trapping</t>
  </si>
  <si>
    <t>Cage Trapping</t>
  </si>
  <si>
    <t>trapping and shooting</t>
  </si>
  <si>
    <t>Trapping</t>
  </si>
  <si>
    <t>Shooting</t>
  </si>
  <si>
    <t>Live trapping</t>
  </si>
  <si>
    <t>Various</t>
  </si>
  <si>
    <t>trapping and/or contraception</t>
  </si>
  <si>
    <t>catch and inject immunocontraception (Gonacon)</t>
  </si>
  <si>
    <t>Review of studies using net traps and basking traps</t>
  </si>
  <si>
    <t>Communication strategies</t>
  </si>
  <si>
    <t>Tomahawk live capture cage traps</t>
  </si>
  <si>
    <t>Kill trapping</t>
  </si>
  <si>
    <t>Dadizele, Flanders</t>
  </si>
  <si>
    <t>Varese Province, Lombardy</t>
  </si>
  <si>
    <t>Amami Island</t>
  </si>
  <si>
    <t>Cabo Rojo and El Yunque</t>
  </si>
  <si>
    <t>Hoogenstrate, Arendonk, Balen</t>
  </si>
  <si>
    <t>Balen</t>
  </si>
  <si>
    <t>East Anglia</t>
  </si>
  <si>
    <t>UK</t>
  </si>
  <si>
    <t>Piedmont</t>
  </si>
  <si>
    <t>Val Campotto</t>
  </si>
  <si>
    <t>Natural Reserve of Valenza</t>
  </si>
  <si>
    <t xml:space="preserve">national </t>
  </si>
  <si>
    <t>continental</t>
  </si>
  <si>
    <t>Indiana</t>
  </si>
  <si>
    <t>Carnaveral, Florida</t>
  </si>
  <si>
    <t>Thetford</t>
  </si>
  <si>
    <t>Anglesey</t>
  </si>
  <si>
    <t>Meath</t>
  </si>
  <si>
    <t>Turin</t>
  </si>
  <si>
    <t>Iberian peninsula and southern France</t>
  </si>
  <si>
    <t>n/a</t>
  </si>
  <si>
    <t>California</t>
  </si>
  <si>
    <t>England</t>
  </si>
  <si>
    <t>Belgium</t>
  </si>
  <si>
    <t>Italy</t>
  </si>
  <si>
    <t>Japan</t>
  </si>
  <si>
    <t>Puerto Rico</t>
  </si>
  <si>
    <t>Netherlands</t>
  </si>
  <si>
    <t>Europe</t>
  </si>
  <si>
    <t>USA</t>
  </si>
  <si>
    <t>Ireland</t>
  </si>
  <si>
    <t>France</t>
  </si>
  <si>
    <t>South Western Europe</t>
  </si>
  <si>
    <t>added pike</t>
  </si>
  <si>
    <t xml:space="preserve">0.3-2 </t>
  </si>
  <si>
    <t>10-12.5</t>
  </si>
  <si>
    <t xml:space="preserve">108-175 </t>
  </si>
  <si>
    <t>average traps per night per km2</t>
  </si>
  <si>
    <t>traps per night per km2</t>
  </si>
  <si>
    <t>animals removed per km2 per year</t>
  </si>
  <si>
    <t>trappers per year</t>
  </si>
  <si>
    <t>coypu removed per km2 per year</t>
  </si>
  <si>
    <t>trap nights per km2 per day</t>
  </si>
  <si>
    <t>average man hours effort per km2 per year</t>
  </si>
  <si>
    <t>traps per km2</t>
  </si>
  <si>
    <t>total trapper years</t>
  </si>
  <si>
    <t>traps per km2 per day</t>
  </si>
  <si>
    <t>traps per km2 per night</t>
  </si>
  <si>
    <t>total trap nights</t>
  </si>
  <si>
    <t>381 days trapping spread over 64 months</t>
  </si>
  <si>
    <t>5 days per month over 29 months</t>
  </si>
  <si>
    <t>ten day trapping periods, repeated on two occassions</t>
  </si>
  <si>
    <t>continuous trapping for 10 years</t>
  </si>
  <si>
    <t>average of 10.7 days per pond</t>
  </si>
  <si>
    <t>ongoing</t>
  </si>
  <si>
    <t>8 years active trapping</t>
  </si>
  <si>
    <t>27 out of 35 months</t>
  </si>
  <si>
    <t>6 years</t>
  </si>
  <si>
    <t>average of 7 weeks per year</t>
  </si>
  <si>
    <t>continual</t>
  </si>
  <si>
    <t>14-25 days trapping per site (assume 20 on average)</t>
  </si>
  <si>
    <t>10 nights per month over six months</t>
  </si>
  <si>
    <t>15 years</t>
  </si>
  <si>
    <t>five trapping sessions of 5 days</t>
  </si>
  <si>
    <t>8 days</t>
  </si>
  <si>
    <t>124 different trapping occassions at 31 sites</t>
  </si>
  <si>
    <t>Graph suggests 25% population reduction in each 5 day session</t>
  </si>
  <si>
    <t>average population reduction of  43% (95% cl 37-85%) per 10 day session</t>
  </si>
  <si>
    <t>97% population reduction over 10 year period</t>
  </si>
  <si>
    <t>10% population reduction per trap per day per ha (0.1% per km2)</t>
  </si>
  <si>
    <t>Management removed  23-29% of population per year, estimated that a 53% removal required to remove annual production and stop the spread of the species</t>
  </si>
  <si>
    <t>Proposes target densities for muntac to avoid different forms of damage - natural regeneration of woodland - 25/km2, coppice regeneration - 25/km2, conservation of woodland ground flora - 50/km2, disease transmission - 26/km2</t>
  </si>
  <si>
    <t>reduction in damage related to control intensity</t>
  </si>
  <si>
    <t>Catch per unit effort (per 100 trap nights) dropped from 45 and stabilised around 28, suggesting a 37.8% reduction in abundance</t>
  </si>
  <si>
    <t>cost-effective reduction in agricultural damage, particularly when effort was &gt;E50 per km2 per year (see fig 3), failed to stop spread or eradicate</t>
  </si>
  <si>
    <t>Effective local removal, 90% of resident animals removed within 3 weeks, all within 6 weeks, but area recolonised annually.  Effective regrowth of wetland vegetation following control.</t>
  </si>
  <si>
    <t>catch observed to decline when effort exceeds 1.4 hours per km per year</t>
  </si>
  <si>
    <t>average catch of 8 animals per km2 per year</t>
  </si>
  <si>
    <t>removed 215 raccoons from 4.02km2 of beach (53.48 per km2) over a two year period, reducing the population by 50%</t>
  </si>
  <si>
    <t>removed 2209 animals</t>
  </si>
  <si>
    <t>Proposes target of reducing squirrel populations below damaging levels (&lt;5 per ha, &lt;500 per km2)  between April and July</t>
  </si>
  <si>
    <t>removed 188 animals, (268 per km2 of woodland) 50% of estimated population.</t>
  </si>
  <si>
    <t>507 captures</t>
  </si>
  <si>
    <t>two years</t>
  </si>
  <si>
    <t>not reported</t>
  </si>
  <si>
    <t>https://link.springer.com/article/10.1007/s10530-015-0898-z</t>
  </si>
  <si>
    <t>https://www.researchgate.net/profile/Maria_Mazzamuto/publication/276457903_Knowledge_management_and_optimization_The_use_of_live_traps_in_control_of_non-native_squirrels/links/59e463c4a6fdcc7154e10702/Knowledge-management-and-optimization-The-use-of-live-traps-in-control-of-non-native-squirrels.pdf</t>
  </si>
  <si>
    <t>https://link.springer.com/content/pdf/10.1007%2Fs10530-015-1021-1.pdf</t>
  </si>
  <si>
    <t>https://onlinelibrary.wiley.com/doi/pdf/10.1002/jwmg.998</t>
  </si>
  <si>
    <t>https://besjournals.onlinelibrary.wiley.com/doi/epdf/10.1111/1365-2664.12058</t>
  </si>
  <si>
    <t>https://link.springer.com/article/10.1007/s10344-012-0655-x</t>
  </si>
  <si>
    <t>https://www.researchgate.net/profile/Gerald_Louette/publication/233968404_Use_of_a_native_predator_for_the_control_of_an_invasive_amphibian/links/54d8b3df0cf24647581b21ff/Use-of-a-native-predator-for-the-control-of-an-invasive-amphibian.pdf</t>
  </si>
  <si>
    <t>https://onlinelibrary.wiley.com/doi/pdf/10.1002/jwmg.530</t>
  </si>
  <si>
    <t>https://onlinelibrary.wiley.com/doi/full/10.1111/j.1365-2907.2010.00173.x</t>
  </si>
  <si>
    <t>https://link.springer.com/content/pdf/10.1007%2Fs10530-009-9664-4.pdf</t>
  </si>
  <si>
    <t>https://pdfs.semanticscholar.org/e545/6e91fd13267e69a9643a79bc78de65289aa1.pdf</t>
  </si>
  <si>
    <t>https://www.tandfonline.com/doi/pdf/10.1080/11250000701690350?needAccess=true</t>
  </si>
  <si>
    <t>http://www.bioone.org/doi/pdf/10.2981/0909-6396(2007)13%5B159%3APCOCMC%5D2.0.CO%3B2</t>
  </si>
  <si>
    <t>https://onlinelibrary.wiley.com/doi/pdf/10.2193/0091-7648(2005)33[714:EOCCIS]2.0.CO;2</t>
  </si>
  <si>
    <t>https://onlinelibrary.wiley.com/doi/pdf/10.1002/ps.4270</t>
  </si>
  <si>
    <t>http://www.bioone.org/doi/pdf/10.2981/09-115</t>
  </si>
  <si>
    <t>https://link.springer.com/article/10.1007/s10530-014-0704-3</t>
  </si>
  <si>
    <t>http://journals.plos.org/plosone/article?id=10.1371/journal.pone.0058982</t>
  </si>
  <si>
    <t>https://scholar.google.co.uk/scholar?hl=en&amp;as_sdt=0%2C5&amp;q=Ratnaswamy%2C+M.J.%2C+Warren%2C+R.J.%2C+Kramer%2C+M.T.+and+Adam%2C+M.D.%2C+1997.+Comparisons+of+lethal+and+nonlethal+techniques+to+reduce+raccoon+depredation+of+sea+turtle+nests.+The+Journal+of+wildlife+management%2C+pp.368-376.&amp;btnG=</t>
  </si>
  <si>
    <t>https://onlinelibrary.wiley.com/doi/pdf/10.1002/ps.4224</t>
  </si>
  <si>
    <t>https://link.springer.com/content/pdf/10.1007%2Fs10530-014-0671-8.pdf</t>
  </si>
  <si>
    <t>https://onlinelibrary.wiley.com/doi/pdf/10.1002/ps.3458</t>
  </si>
  <si>
    <t>https://www.jstor.org/stable/pdf/20728617.pdf</t>
  </si>
  <si>
    <t>https://ac.els-cdn.com/S0006320702001611/1-s2.0-S0006320702001611-main.pdf?_tid=6a6e5d2f-1add-435b-a57d-9a95895ce04f&amp;acdnat=1531917950_fca58089425a3be57d89c4204932c0c3</t>
  </si>
  <si>
    <t>https://www.jstor.org/stable/pdf/3803135.pdf</t>
  </si>
  <si>
    <t>https://digitalcommons.usu.edu/cgi/viewcontent.cgi?article=1048&amp;context=hwi</t>
  </si>
  <si>
    <t>https://link.springer.com/article/10.1007/s10530-017-1480-7</t>
  </si>
  <si>
    <t>https://ac.els-cdn.com/S0006320709002146/1-s2.0-S0006320709002146-main.pdf?_tid=7f9b87b1-365f-41a1-a3b8-e34559863843&amp;acdnat=1531918126_f0a34fcf75ee1ceb5c376cd02a498585</t>
  </si>
  <si>
    <t>Successful eradication in over 5 years.  Species observed over area of 2.7km2 (reported in Robertson et al 2017 following discussion with Tim Adriaens), but trapping focused over smaller area. 248 animals removed over 10482 trap nights</t>
  </si>
  <si>
    <t>9836 ha site, 100m trap spacing, 12-35 traps per site at 13 sites, unclear how large these sites were, either individually or in relation to the reported study area. Traps set 5 days per month for 29 months - if we assume 23 traps per site as average, then this amounts to 13*23*29*5=43355 trap nights with 667 captures.  Other data on morning and evening captures suggests 18220 trap nights but this is unclear.  Graph of declining trap success over time suggests a 5 day trapping period reduced trap success from 2.2% to 1.65%, an average 25% reduction during each session. Paper part of ongoing programme to eradicate, papers objective is to maximise trapping success, outcome of larger project unclear, no assessment of population size, no information on cost.    Supported by LIFE project 09/NAT/IT/00095.  The paper says that supplementary data is available online, but this is not accessible. Average of 43355/(29/12)/98=297 trap nights per km2 per year</t>
  </si>
  <si>
    <t>712km2 island, combination of bounty scheme followed by organised trapping, reduced mongoose population from 6141 to 169 between 2000 and 2011.  Objective is eradication but work ongoing.  No information on manpower, effort or cost.  Better information on same project in Fukasawa et al 2013 - study no 5 in  this database</t>
  </si>
  <si>
    <t>four ten day trapping periods, 2*1km2 study blocks, 50 traps set.  Estimated that this trapping removed 55 animals (46-87% of the estimated population), 34(34-94%), 33 (30-73%) and 49 (38-87%) on the four occasions - average is 43(37-85%)</t>
  </si>
  <si>
    <t>10 years trapping data, estimated 10378800 trap nights to catch 20975 animals over 712km, reduced estimated population from 6141 to 169 animals. Model estimates 90% probability of eradication by 2023 through appplication of 2075060 trap nights per year. Average of 10378800/10/712 = 1457 trap nights per km2 per year</t>
  </si>
  <si>
    <t xml:space="preserve">10 ponds, averaging 1.7 ha, trapped with 3-9 fyke traps for upto 18 days.  Overall conclusion, one trap night removes 6% of the population in a 1.7ha pond - equivalent to 10% reduction per ha per trap night.  Each trap night cost 60-74 Euros. </t>
  </si>
  <si>
    <t>factorial study of drawing down water or adding pike to a series of 12 small 0.22km2 ponds.  After two years, 90% reduction in frog biomass after adding pike, no effect of draw-down. Biomass effect driven by tadpole reductions, no significant change in number of adults present. No costs</t>
  </si>
  <si>
    <t xml:space="preserve">costs unclear from this publication, gives £ 2750000 as cost of eradication but unclear if this refers to 1985, 1989 or 2016 prices.  Given number of staff employed, it is most likely to refer to 1985 prices - current (2018) value £8.4m.   </t>
  </si>
  <si>
    <t>Reports 22849 trap nights over 27 months of active trapping  = 846 per month, 28.2 per day, 3.76 per km2 per day</t>
  </si>
  <si>
    <t>NRV site best reported, canal data not used. Average of 164 trap nights per year, 7 weeks trapping per year, 22.7 animals removed per year. Within each year 90% ofpopulation removed within 3 weeks and all animals removed within 6 weeks. E66.96 per animal removed</t>
  </si>
  <si>
    <t>large scale, long-term summary of muskrat control at a national level, data standardised as effort and catch per km of linear water feature per year. In the peak year of 1991, 430,000 captures made by 431 trappers.  The Netherlands is 41543km2 so this equates to an average of 10.35 animals removed per km2 per year. In 1991 catch per linear km was 1.5 suggesting an average of 6.9 linear km per km2.  Therefore, average effort per km2 per year is between 10 and 12.5 hours.  An effort of over 9.6 hours per km2 leads to a population decline in the subsequent year.</t>
  </si>
  <si>
    <t>Modelling study, looking at sensitivity of model to assumptions, limited information on cost , effort or catch</t>
  </si>
  <si>
    <t>Summarises 5 different regional eradications, data broken down by Robertson et al (2017) so not extracted here.  Total cost given as £1.4m but year of estimate uncertain, if taken as 1985 (see comments on coypu costings from the same paper - ref 11) then the cost in 2018 would be £4.276m</t>
  </si>
  <si>
    <t>Data presented in more detail in Robertson (2017) so not extracted here</t>
  </si>
  <si>
    <t xml:space="preserve">experimental removals from 30 small woodlots in Canada to monitor recolonisation. 194.5ha of woodland in total, 4 traps/ha, 14-25 days trapping per site (assume 20 on average), therefore 194.5*4*20=15,560 trap nights to catch 382 animals. Objective was to remove all residents with a reasonable degree of confidence. </t>
  </si>
  <si>
    <t>removal of 215 raccooons from 4.02km2of beach (53.48 per km2) over a two year period, reducing the population by 50%. Trap effort data mentions 100 traps so 25 traps per km2 but this was not clearly stated</t>
  </si>
  <si>
    <t>effort required for eradication already summarised in Robertson et al 2017 based on this paper and discussion with the project leader.  Figures presented here are from this latter paper</t>
  </si>
  <si>
    <t>national survey of damage and control, with information on typical control targets and figures.</t>
  </si>
  <si>
    <t>study of removal of two small woodlands totalling 24ha.  5 trap sessions each lasting 5 days with trap densities between 1.08 and 1.75 traps per ha. Most if not all animals removed on 4 of the 5 sessions but rapidrecolonisation. Likely pulled in signifccant numbers of animals from surrounding areas, so density estimates unreliable.</t>
  </si>
  <si>
    <t>Trial of eradication, 70ha of woodland in a 170 ha park. 162 live traps used, 2.3 per ha of woodland. 8 trapping days captured 188 animals, estimated as 50% of the population.  Programme then stopped by legal challenge from animal rights group.</t>
  </si>
  <si>
    <t>Modelling study in two heavily wooded  landscapes Thetford  200km2 and Redesdale 41km2. Estimated costs of control $8686 per km2 per year for trapping at 50 traps per km2 over 9 months, contraceptives = 1875 per km2 per year (this does not include cost of the agent which is unknown) .  To maintain (99% probability) red squirrels in Thetford by trapping, estimated annual cost of $438,000 ($2190 per km2 per year), for Redesdale trapping cost was $300,000 ($7317 per km2 per year). Contraception could cost less in REdesdale - 80000-125000 depending on cost of agent ($1951-3048 per km2 per year)</t>
  </si>
  <si>
    <t>modelling study to predict effectiveness of contraception, cqan be effective method to reduce populations if vaccine effective for &gt;=2 years and &gt;=71% of females are treated.</t>
  </si>
  <si>
    <t xml:space="preserve">modelling study based on review of differetn trapping campaigns.  2727 trap nights of net traps caught 228 sliders (one per 11.9 trap nights), 1868 trap nights of basking traps caught 281 individuals (one per 6.65 trap nights).  No area or cost data provided. Data used to model effort needed for confidence of eradication but difficult to interpret given lack of area based estimates, concluded that the effort needed was larger than typically applied. </t>
  </si>
  <si>
    <t>Modelling study to explore the effectiveness of different communication strategies to reduce the release of sliders</t>
  </si>
  <si>
    <t>2 years</t>
  </si>
  <si>
    <t>See Record 5</t>
  </si>
  <si>
    <t>Not Effective</t>
  </si>
  <si>
    <t>Very Practical</t>
  </si>
  <si>
    <t>Low</t>
  </si>
  <si>
    <t>Variable, effective in some regions</t>
  </si>
  <si>
    <t>Successful eradication</t>
  </si>
  <si>
    <t>lethal control did not reduce turtle nest predation</t>
  </si>
  <si>
    <t>failed</t>
  </si>
  <si>
    <t>na</t>
  </si>
  <si>
    <t>Led to legal challenge from animal rights group</t>
  </si>
  <si>
    <t>Project ongoing</t>
  </si>
  <si>
    <t>Project completed</t>
  </si>
  <si>
    <t>Insufficient level of culling</t>
  </si>
  <si>
    <t xml:space="preserve">inadequate capture effort, immigration </t>
  </si>
  <si>
    <t>insufficient effort, recolonisation</t>
  </si>
  <si>
    <t>no costs given</t>
  </si>
  <si>
    <t>UK STD</t>
  </si>
  <si>
    <t>US$</t>
  </si>
  <si>
    <t>RINSE</t>
  </si>
  <si>
    <t>EC-SQUARE Project</t>
  </si>
  <si>
    <t>IVA-vlaned-2.31</t>
  </si>
  <si>
    <t>no name given</t>
  </si>
  <si>
    <t>Interreg</t>
  </si>
  <si>
    <t>LIFE09 NAT/IT/000095</t>
  </si>
  <si>
    <t>Japanese Min of Env and Global Environment Research Fund</t>
  </si>
  <si>
    <t>USDA National Wildlife Research Centre</t>
  </si>
  <si>
    <t>LIFE B4-3200-94-778</t>
  </si>
  <si>
    <t>LIFE and national sources</t>
  </si>
  <si>
    <t>Proposes target densities for muntjac to avoid different forms of damage - natural regeneration of woodland - 25/km2, coppice regeneration - 25/km2, conservation of woodland ground flora - 50/km2, disease transmission - 26/km2</t>
  </si>
  <si>
    <t>74074 total cost per km2</t>
  </si>
  <si>
    <t>published</t>
  </si>
  <si>
    <t>£437 total cost per km2, £54 per km2 per year</t>
  </si>
  <si>
    <t>E13.25 per animal trapped, E8.21 per animal shot, 54% of removals by trapping, 46% by shooting, so average cost per removal = E10.93.  If 1.2 animals removed per km2 per year, then average cost=E13.12 per km2 per year.</t>
  </si>
  <si>
    <t>Gives detailed breakdown of items but not of costs  - average of 789 operators per year</t>
  </si>
  <si>
    <t>Gives detailed breakdown of items but not of costs - average of 3405 traps per year</t>
  </si>
  <si>
    <t>Gives detailed breakdown of items but not of costs</t>
  </si>
  <si>
    <t>1283 per year</t>
  </si>
  <si>
    <t>238.8 per year</t>
  </si>
  <si>
    <t>17400 per year for 4.02km2, 4328 per km2 per year</t>
  </si>
  <si>
    <t>3766 per year, 892 per km2 per year</t>
  </si>
  <si>
    <t>Suggests £20 per ha (2000 per km2) per year as sufficient to reduce damage to trees to below £50 per ha (5000 per km2) per year, sufficient costs to lay 1 poison hopper per ha (100 per km2)</t>
  </si>
  <si>
    <t>modelling predictions of cost per km2 per year to maintain reds in large woodland blocks ($2190-7317 per km2 per year by trapping, $1951-3048 by contraception)</t>
  </si>
  <si>
    <t>University of East Anglia and Forestry Commission</t>
  </si>
  <si>
    <t>UK Department for Food, environment and rural affairs</t>
  </si>
  <si>
    <t>none reported</t>
  </si>
  <si>
    <t>UK Ministry of Agriculture</t>
  </si>
  <si>
    <t>Countryside Council for Wales</t>
  </si>
  <si>
    <t>UK Forestry Commission</t>
  </si>
  <si>
    <t>Irish Council for Forestry Research and Development</t>
  </si>
  <si>
    <t>Victoria State Government, Australia</t>
  </si>
  <si>
    <t>NCNRS and FNRS/CGRI</t>
  </si>
  <si>
    <t>Damage reduced but greater effort and coordination required if the objective is to prevent the species from spreading</t>
  </si>
  <si>
    <t>Not Reported</t>
  </si>
  <si>
    <t>International coordination required</t>
  </si>
  <si>
    <t>2750000 - 8400000 (see notes)</t>
  </si>
  <si>
    <t>1400000 - 4276000 (see notes)</t>
  </si>
  <si>
    <t>21166 per year</t>
  </si>
  <si>
    <t>13.25 per animal trapped, 8.21 per animal shot</t>
  </si>
  <si>
    <t>see notes</t>
  </si>
  <si>
    <t>unclear whether 1989 or 2016</t>
  </si>
  <si>
    <t>northern Italy</t>
  </si>
  <si>
    <t>1.945km2 of woodand in 30 small blocks</t>
  </si>
  <si>
    <t>17-46km2, reports uncertain</t>
  </si>
  <si>
    <t>1.7 km2 park with 0.7km2 woodland</t>
  </si>
  <si>
    <t>km2</t>
  </si>
  <si>
    <t>E3975 per km2 per year, E1518 actual cost per year</t>
  </si>
  <si>
    <t>Not explicitly stated but results are based on population reduction</t>
  </si>
  <si>
    <t>Removed 382 animals (196.4 per km2). Almost certainly drawing in animals from a wider area than the small woodlots described, therefore density estimates unreliable</t>
  </si>
  <si>
    <t>To understand impact of landscape on capture success</t>
  </si>
  <si>
    <t>to study effects of habitat isolation</t>
  </si>
  <si>
    <t>red squirrel conservation</t>
  </si>
  <si>
    <t>After two years, 90% reduction in frog biomass after adding pike.  Frog biomass changes driven by tadpole reductions, no significant change in number of adults present. No costs</t>
  </si>
  <si>
    <t>Successful eradication from island with ongoing effort to prevent recolonisation</t>
  </si>
  <si>
    <t>removal of most if not all resident animals on each occasion, but rapid recolonisation between sessions. Removed a total of 119 animals but almost certainly pulled in animals from a wider area than the study woodlands, so density estimates unreliable</t>
  </si>
  <si>
    <t>Rattus sp</t>
  </si>
  <si>
    <t>Toxicant</t>
  </si>
  <si>
    <t>Traps</t>
  </si>
  <si>
    <t>Hunting</t>
  </si>
  <si>
    <t>Bottom</t>
  </si>
  <si>
    <t>Breaksea</t>
  </si>
  <si>
    <t>Campbell</t>
  </si>
  <si>
    <t>Curieuse</t>
  </si>
  <si>
    <t>Cuvier</t>
  </si>
  <si>
    <t>Denis</t>
  </si>
  <si>
    <t>Double</t>
  </si>
  <si>
    <t>Double islands - large</t>
  </si>
  <si>
    <t>Double island - small</t>
  </si>
  <si>
    <t>Ducie</t>
  </si>
  <si>
    <t>Flat</t>
  </si>
  <si>
    <t>Fregate</t>
  </si>
  <si>
    <t>Green island</t>
  </si>
  <si>
    <t>Hawea</t>
  </si>
  <si>
    <t>Korapuki</t>
  </si>
  <si>
    <t>Mokohinau</t>
  </si>
  <si>
    <t>Mou waho</t>
  </si>
  <si>
    <t>Oeno</t>
  </si>
  <si>
    <t>Otata</t>
  </si>
  <si>
    <t>Ramsey</t>
  </si>
  <si>
    <t>Red Mercury</t>
  </si>
  <si>
    <t>Rurima</t>
  </si>
  <si>
    <t>Sandy Lacepede</t>
  </si>
  <si>
    <t>Sangalaki</t>
  </si>
  <si>
    <t>Tawhitinui</t>
  </si>
  <si>
    <t>Top</t>
  </si>
  <si>
    <t>UKOT</t>
  </si>
  <si>
    <t>Moko'auia</t>
  </si>
  <si>
    <t>Allen Cay</t>
  </si>
  <si>
    <t>Wake</t>
  </si>
  <si>
    <t>Round</t>
  </si>
  <si>
    <t>Shropshire</t>
  </si>
  <si>
    <t>Scotland</t>
  </si>
  <si>
    <t>Surrey</t>
  </si>
  <si>
    <t>Sussex</t>
  </si>
  <si>
    <t>Clare/Tipperary</t>
  </si>
  <si>
    <t>Devon</t>
  </si>
  <si>
    <t>O‘ahu ‘Elepaio</t>
  </si>
  <si>
    <t>O‘ahu ‘Elepaio,</t>
  </si>
  <si>
    <t>Flanders</t>
  </si>
  <si>
    <t>Enderby</t>
  </si>
  <si>
    <t>Lord Howe</t>
  </si>
  <si>
    <t>Raoul</t>
  </si>
  <si>
    <t>Santiago Island</t>
  </si>
  <si>
    <t>Floreana</t>
  </si>
  <si>
    <t>Plata</t>
  </si>
  <si>
    <t>Baltra</t>
  </si>
  <si>
    <t>Santa Cruz</t>
  </si>
  <si>
    <t>Sarigan</t>
  </si>
  <si>
    <t>San Cristobal</t>
  </si>
  <si>
    <t>Isabela</t>
  </si>
  <si>
    <t>Santa Rosa</t>
  </si>
  <si>
    <t>Pinnacles National Monument</t>
  </si>
  <si>
    <t>Ascension</t>
  </si>
  <si>
    <t>Macqarie</t>
  </si>
  <si>
    <t>Uists</t>
  </si>
  <si>
    <t>Harris/Lewis</t>
  </si>
  <si>
    <t>Marion</t>
  </si>
  <si>
    <t>Little Barrier</t>
  </si>
  <si>
    <t>San Nicholas</t>
  </si>
  <si>
    <t>Rangitoto and Motutapu</t>
  </si>
  <si>
    <t>Faure</t>
  </si>
  <si>
    <t>Seychelles</t>
  </si>
  <si>
    <t>Falklands</t>
  </si>
  <si>
    <t>NZ</t>
  </si>
  <si>
    <t>Pitcairn</t>
  </si>
  <si>
    <t>Mauritius</t>
  </si>
  <si>
    <t>Antigua</t>
  </si>
  <si>
    <t>Australia</t>
  </si>
  <si>
    <t>Indonesia</t>
  </si>
  <si>
    <t>South Georgia</t>
  </si>
  <si>
    <t>BS</t>
  </si>
  <si>
    <t>GB</t>
  </si>
  <si>
    <t>Hawaii</t>
  </si>
  <si>
    <t>Galapogos</t>
  </si>
  <si>
    <t>EC</t>
  </si>
  <si>
    <t>Galapagos</t>
  </si>
  <si>
    <t>South Africa</t>
  </si>
  <si>
    <t>Ecuador</t>
  </si>
  <si>
    <t>total man years</t>
  </si>
  <si>
    <t>successful eradication</t>
  </si>
  <si>
    <t>Total area</t>
  </si>
  <si>
    <t>http://jncc.defra.gov.uk/pdf/OTpres2007PaperthatMikeBrookestalkwasbasedon.PDF</t>
  </si>
  <si>
    <t>https://onlinelibrary.wiley.com/doi/full/10.1002/ps.4224</t>
  </si>
  <si>
    <t>http://www.jstor.org/stable/40208511</t>
  </si>
  <si>
    <t>Rattus</t>
  </si>
  <si>
    <t>Mus</t>
  </si>
  <si>
    <t>Felis</t>
  </si>
  <si>
    <t>Ungulate</t>
  </si>
  <si>
    <t>Oryctolagus</t>
  </si>
  <si>
    <t>Capra hircus</t>
  </si>
  <si>
    <t>Capra</t>
  </si>
  <si>
    <t>Sus sp</t>
  </si>
  <si>
    <t>Sus</t>
  </si>
  <si>
    <t>Hystrix brachyura</t>
  </si>
  <si>
    <t>Hystrix</t>
  </si>
  <si>
    <t>Bos taurus</t>
  </si>
  <si>
    <t>Bos</t>
  </si>
  <si>
    <t>Neovison vison</t>
  </si>
  <si>
    <t>Neovison</t>
  </si>
  <si>
    <t>https://portals.iucn.org/library/sites/library/files/documents/SSC-OP-028.pdf#page=348</t>
  </si>
  <si>
    <t>https://link.springer.com/content/pdf/10.1007/s10530-016-1187-1.pdf</t>
  </si>
  <si>
    <t>Suncus murinus</t>
  </si>
  <si>
    <t>Suncus</t>
  </si>
  <si>
    <t>This study provides figures on the number of man years of effort.  Assuming a cost of $50,000 per man year of effort (based on Robertson et al (2017) and 2018 prices) the total project value can be estimated as US$1,873,890</t>
  </si>
  <si>
    <t>https://journals.plos.org/plosone/article?id=10.1371/journal.pone.0018835</t>
  </si>
  <si>
    <t>https://www.sciencedirect.com/science/article/pii/S0006320709004935</t>
  </si>
  <si>
    <t>https://www.jstor.org/stable/pdf/24060808.pdf?seq=1#page_scan_tab_contents</t>
  </si>
  <si>
    <t>https://besjournals.onlinelibrary.wiley.com/doi/abs/10.1111/1365-2664.12589?platform=hootsuite</t>
  </si>
  <si>
    <t>https://www.sciencedirect.com/science/article/pii/S0006320709004935   , further details in McCann, B.E. and Garcelon, D.K., 2008. Eradication of feral pigs from Pinnacles National Monument. The Journal of Wildlife Management, 72(6), pp.1287-1295.</t>
  </si>
  <si>
    <t>Felis catus</t>
  </si>
  <si>
    <t>21 days</t>
  </si>
  <si>
    <t>Rattus norvegicus</t>
  </si>
  <si>
    <t>1 year</t>
  </si>
  <si>
    <t>Rattus rattus</t>
  </si>
  <si>
    <t>total man hours</t>
  </si>
  <si>
    <t>10 days</t>
  </si>
  <si>
    <t>Rattus exulans</t>
  </si>
  <si>
    <t>bait stations</t>
  </si>
  <si>
    <t>5 somministrations</t>
  </si>
  <si>
    <t>Trapping and poisoning</t>
  </si>
  <si>
    <t>100+1819</t>
  </si>
  <si>
    <t>baits per km2+trap nights</t>
  </si>
  <si>
    <t>14 days</t>
  </si>
  <si>
    <t>6 months</t>
  </si>
  <si>
    <t>jan 2010</t>
  </si>
  <si>
    <t>june 2010</t>
  </si>
  <si>
    <t>Benefit for Biodiversity</t>
  </si>
  <si>
    <t>Mokoli'i island</t>
  </si>
  <si>
    <t>7,5 months</t>
  </si>
  <si>
    <t>https://scholarspace.manoa.hawaii.edu/bitstream/10125/22566/1/vol60n2-299-304.pdf</t>
  </si>
  <si>
    <t>increasing survival of Puffinus pacificus chicks; increasing numbers of intertidal invertebrates and native plants</t>
  </si>
  <si>
    <t>Oryctolagus cuniculus</t>
  </si>
  <si>
    <t>Lagomorph</t>
  </si>
  <si>
    <t>terrestrial</t>
  </si>
  <si>
    <t>completed</t>
  </si>
  <si>
    <t>https://portals.iucn.org/library/sites/library/files/documents/SSC-OP-028.pdf#page=325</t>
  </si>
  <si>
    <t>Torr, N. (2002). Eradication of rabbits and mice from subantarctic Enderby and Rose Islands. Turning the tide: the eradication of invasive species. IUCN SSS Invasive Species Specialist Group, Gland, Switzerland, 319-328.</t>
  </si>
  <si>
    <t>Mus musculus</t>
  </si>
  <si>
    <t>Alifano, A.; Jolley, W., Griffiths, R. (2012) Final Operational Report for the Removal of Introduced House Mice from Allen Cay, Exuma Islands, Bahamas. Island Conservation, 100 Shaffer Road, Santa Cruz CA 95060 Unpublished report prepared for the Bahamas National Trust (BNT), Nassau, Bahamas.</t>
  </si>
  <si>
    <t>15 days</t>
  </si>
  <si>
    <t>Trapping, shooting, and poisoning</t>
  </si>
  <si>
    <t>North West Island</t>
  </si>
  <si>
    <t>40 (night traps) + 24 (shooting days) + 2 (poison drops)</t>
  </si>
  <si>
    <t>Tromelin</t>
  </si>
  <si>
    <t>Indian Ocean</t>
  </si>
  <si>
    <t>13 months</t>
  </si>
  <si>
    <t>bait station checks</t>
  </si>
  <si>
    <t>INEE-CNRS</t>
  </si>
  <si>
    <t>https://hal.archives-ouvertes.fr/hal-01207081/document</t>
  </si>
  <si>
    <t>increasing breeding population of sea birds; increase in vegetational cover</t>
  </si>
  <si>
    <t>https://repository.si.edu/bitstream/handle/10088/4923/00338.pdf</t>
  </si>
  <si>
    <t>total man hours (=0,65 years)</t>
  </si>
  <si>
    <t xml:space="preserve">total man days </t>
  </si>
  <si>
    <t>vegetational takeover; increased population of endemic Laterallus spilonotus</t>
  </si>
  <si>
    <t>Palmyra</t>
  </si>
  <si>
    <t>Central Pacific</t>
  </si>
  <si>
    <t>28 days</t>
  </si>
  <si>
    <t>https://www.researchgate.net/publication/237050715_Pushing_the_Envelope_in_Paradise_A_Novel_Approach_to_Rat_Eradication_at_Palmyra_Atoll</t>
  </si>
  <si>
    <t xml:space="preserve">27,433.00 </t>
  </si>
  <si>
    <t>increased breeding success for two endangered native trees; same also for an invasive introduced tree (Cocoa sp.); population recovery of two native terrestrial crabs (Geograpsus)</t>
  </si>
  <si>
    <t>4,5 years</t>
  </si>
  <si>
    <t>Lavezzu island</t>
  </si>
  <si>
    <t>https://www.int-res.com/articles/esr2008/4/n004p267.pdf</t>
  </si>
  <si>
    <t>Pascal, M., Lorvelec, O., Bretagnolle, V., &amp; Culioli, J. M. (2008). Improving the breeding success of a colonial seabird: a cost-benefit comparison of the eradication and control of its rat predator. Endangered Species Research, 4(3), 267-276.</t>
  </si>
  <si>
    <t>increased (100%) breeding success od Cory's shearwater colony in treated sites</t>
  </si>
  <si>
    <t>Thorsen, M., Shorten, R., Lucking, R., &amp; Lucking, V. (2000). Norway rats (Rattus norvegicus) on Fregate Island, Seychelles: the invasion; subsequent eradication attempts and implications for the island's fauna. Biological Conservation, 96(2), 133-138.</t>
  </si>
  <si>
    <t>activities interrupted after secondary poisoning of non target endangered species</t>
  </si>
  <si>
    <t>McFadden, I., &amp; Greene, T. C. (1994). Using brodifacoum to eradicate kiore (Rattus exulans) from Burgess Island and the Knights Group of the Mokohinau Islands. Wellington: Department of Conservation.</t>
  </si>
  <si>
    <t>Wake Atoll</t>
  </si>
  <si>
    <t>https://repository.si.edu/bitstream/handle/10088/6794/560_Rauzon_EradicationofFeralCats.pdf</t>
  </si>
  <si>
    <t>10 years (12 visits)</t>
  </si>
  <si>
    <t>increased population of rats on the island</t>
  </si>
  <si>
    <t>Domm, S., &amp; Messersmith, J. (1990). Feral cat eradication of a Barrier reef Island, Australia.</t>
  </si>
  <si>
    <t>USA (Micronesia)</t>
  </si>
  <si>
    <t>five species of sea birds increased their numbers of breeding pairs</t>
  </si>
  <si>
    <t>No name given</t>
  </si>
  <si>
    <t>3 years</t>
  </si>
  <si>
    <t>Mayor (Tuhua)</t>
  </si>
  <si>
    <t>Acridotheres tristis</t>
  </si>
  <si>
    <t>Acridotheres</t>
  </si>
  <si>
    <t>Sturnidae</t>
  </si>
  <si>
    <t>http://issg.org/database/species/reference_files/acrtri/Saavedra_2009.pdf</t>
  </si>
  <si>
    <t>Saavedra, S. FIRST CONTROL CAMPAIGN FOR COMMON MYNA (Acridotheres tristis).</t>
  </si>
  <si>
    <t>Successful control</t>
  </si>
  <si>
    <t>Tenerife</t>
  </si>
  <si>
    <t>Spain</t>
  </si>
  <si>
    <t>5 months</t>
  </si>
  <si>
    <t>2 months</t>
  </si>
  <si>
    <t>Saavedra, S. (2010). Eradication of Invasive Mynas from islands. Is it possible. Aliens: The Invasive Species Bulletin, 29, 40-47.</t>
  </si>
  <si>
    <t>https://www.researchgate.net/file.PostFileLoader.html?id=55508a195f7f7154058b45d7&amp;assetKey=AS%3A273774593675264%401442284357584</t>
  </si>
  <si>
    <t>bird</t>
  </si>
  <si>
    <t>vertebrate</t>
  </si>
  <si>
    <t>Gran Canaria</t>
  </si>
  <si>
    <t>Mallorca</t>
  </si>
  <si>
    <t>1 month</t>
  </si>
  <si>
    <t>no</t>
  </si>
  <si>
    <t>18 months</t>
  </si>
  <si>
    <t>Feare, C. J., van der Woude, J., Greenwell, P., Edwards, H. A., Taylor, J. A., Larose, C. S., ... &amp; Raines, K. (2017). Eradication of common mynas Acridotheres tristis from Denis Island, Seychelles. Pest management science, 73(2), 295-304.</t>
  </si>
  <si>
    <t>https://onlinelibrary.wiley.com/doi/abs/10.1002/ps.4263</t>
  </si>
  <si>
    <t>Psittacula krameri</t>
  </si>
  <si>
    <t>Psittacula</t>
  </si>
  <si>
    <t>Psittaciformes</t>
  </si>
  <si>
    <t>La Palma</t>
  </si>
  <si>
    <t>N/a</t>
  </si>
  <si>
    <t>total costs reported do not include public worker and materials spent for/by the local administration in La Palma</t>
  </si>
  <si>
    <t>Non-target captures - all released unharmed</t>
  </si>
  <si>
    <t>Non-target captures. Large non-target bycatch - 6500 individuals of 27 species killed alongside 945 muskrats in one area.</t>
  </si>
  <si>
    <t>Soricidae</t>
  </si>
  <si>
    <t>Longworth traps about £35 each, as opposed to £1 each for Trip traps</t>
  </si>
  <si>
    <t>Published</t>
  </si>
  <si>
    <t>An abstract of the project reports higher costs: Over 79,000 goats were removed from Santiago Island (58,465 ha) in &lt;4.5 years, at an approximate cost of US$6.1 million. The last 1,000 goats cost US$2.0 million to remove; an additional US$467,064 was spent on monitoring to confirm eradication (https://www.researchgate.net/publication/43505861_Bio-Economics_of_Large-Scale_Eradication_of_Feral_Goats_From_Santiago_Island_Galapagos)</t>
  </si>
  <si>
    <t xml:space="preserve"> </t>
  </si>
  <si>
    <t>vegetational recovery after eradication</t>
  </si>
  <si>
    <t>personnel costs calculated by multiplying the reported human efforts (in hours; assuming 8 working hours per working day) with the average EU hourly labour costs (26.76 EUR, following: https://ec.europa.eu/eurostat/statistics-explained/index.php/Hourly_labour_costs )</t>
  </si>
  <si>
    <t>doubled numbers of shearwater chicks after eradication</t>
  </si>
  <si>
    <t>assuming 261 working days per year (source: www.opm.gov), effort can be computed as 4,4 total man years of effort. Assuming a cost of $50,00 per man year of effort (Based on Robertson er al. 2017), the total project costs for personnel can be estimated as $219923,37</t>
  </si>
  <si>
    <t>Saavedra s. &amp; Medina F. M. personal communication</t>
  </si>
  <si>
    <t xml:space="preserve">Project management, and methods in particular, were not considered acceptable due to the poisoning of non-target endangered species </t>
  </si>
  <si>
    <t>The original paper gives a cost of 5169 USD, this has been converted to 2018 prices based on inflation over the intervening period  (https://www.usinflationcalculator.com/)</t>
  </si>
  <si>
    <t>The original paper gives a cost of 3201 USD, this has been converted to 2018 prices based on inflation over the intervening period  (https://www.usinflationcalculator.com/)</t>
  </si>
  <si>
    <t>The original paper gives a cost of 48796USD, this has been converted to 2018 prices based on inflation over the intervening period  (https://www.usinflationcalculator.com/)</t>
  </si>
  <si>
    <t>The original paper gives a cost of 1249726USD, this has been converted to 2018 prices based on inflation over the intervening period  (https://www.usinflationcalculator.com/)</t>
  </si>
  <si>
    <t>The original paper gives a cost of 67290 USD, this has been converted to 2018 prices based on inflation over the intervening period  (https://www.usinflationcalculator.com/)</t>
  </si>
  <si>
    <t>The original paper gives a cost of 16968USD, this has been converted to 2018 prices based on inflation over the intervening period  (https://www.usinflationcalculator.com/). Holmes et al 2006 (see record ID 58) provides a breakdown of costs into two categories, Implementation $25k and Isolation £1k based on costs at the time of publication.  It is not clear how these costs relate to the cost categories presented in this database</t>
  </si>
  <si>
    <t>The original paper gives a cost of 56994USD, this has been converted to 2018 prices based on inflation over the intervening period  (https://www.usinflationcalculator.com/)</t>
  </si>
  <si>
    <t>The original paper gives a cost of 370USD, this has been converted to 2018 prices based on inflation over the intervening period  (https://www.usinflationcalculator.com/)</t>
  </si>
  <si>
    <t>The original paper gives a cost of 3271 USD, this has been converted to 2018 prices based on inflation over the intervening period  (https://www.usinflationcalculator.com/). Holmes et al 2006 (see record ID 58) provides a breakdown of costs into two categories, Implementation $5k and Isolation £1k based on costs at the time of publication.  It is not clear how these costs relate to the cost categories presented in this database</t>
  </si>
  <si>
    <t>The original paper gives a cost of 1919USD, this has been converted to 2018 prices based on inflation over the intervening period  (https://www.usinflationcalculator.com/). Holmes et al 2006 (see record ID 58) provides a breakdown of costs into two categories, Implementation $3k and Isolation £1k based on costs at the time of publication.  It is not clear how these costs relate to the cost categories presented in this database</t>
  </si>
  <si>
    <t>The original paper gives a cost of 32191USD, this has been converted to 2018 prices based on inflation over the intervening period  (https://www.usinflationcalculator.com/)</t>
  </si>
  <si>
    <t>The original paper gives a cost of 64381USD, this has been converted to 2018 prices based on inflation over the intervening period  (https://www.usinflationcalculator.com/)</t>
  </si>
  <si>
    <t>The original paper gives a cost of 61916USD, this has been converted to 2018 prices based on inflation over the intervening period  (https://www.usinflationcalculator.com/)</t>
  </si>
  <si>
    <t>The original paper gives a cost of 16115USD, this has been converted to 2018 prices based on inflation over the intervening period  (https://www.usinflationcalculator.com/)</t>
  </si>
  <si>
    <t>The original paper gives a cost of 36101USD, this has been converted to 2018 prices based on inflation over the intervening period  (https://www.usinflationcalculator.com/). Holmes et al 2006 (see record ID 58) provides a breakdown of costs into three categories, PLanning $3k, Implementation $29k and Isolation £38k based on costs at the time of publication.  It is not clear how these costs relate to the cost categories presented in this database</t>
  </si>
  <si>
    <t>The original paper gives a cost of 3858USD, this has been converted to 2018 prices based on inflation over the intervening period  (https://www.usinflationcalculator.com/). Holmes et al 2006 (see record ID 58) provides a breakdown of costs into two categories, Implementation $6k and Isolation £1k based on costs at the time of publication.  It is not clear how these costs relate to the cost categories presented in this database</t>
  </si>
  <si>
    <t>The original paper gives a cost of 21621USD, this has been converted to 2018 prices based on inflation over the intervening period  (https://www.usinflationcalculator.com/). Holmes et al 2006 (see record ID 58) provides a breakdown of costs into two categories, Implementation $33k and Isolation £6k based on costs at the time of publication.  It is not clear how these costs relate to the cost categories presented in this database</t>
  </si>
  <si>
    <t>The original paper gives a cost of 8243USD, this has been converted to 2018 prices based on inflation over the intervening period  (https://www.usinflationcalculator.com/)</t>
  </si>
  <si>
    <t>The original paper gives a cost of 8208USD, this has been converted to 2018 prices based on inflation over the intervening period  (https://www.usinflationcalculator.com/)</t>
  </si>
  <si>
    <t>The original paper gives a cost of 28972USD, this has been converted to 2018 prices based on inflation over the intervening period  (https://www.usinflationcalculator.com/)</t>
  </si>
  <si>
    <t>The original paper gives a cost of 24126USD, this has been converted to 2018 prices based on inflation over the intervening period  (https://www.usinflationcalculator.com/). Holmes et al 2006 (see record ID 58) provides a breakdown of costs into two categories, Implementation $32k and Isolation £2k based on costs at the time of publication.  It is not clear how these costs relate to the cost categories presented in this database</t>
  </si>
  <si>
    <t>The original paper gives a cost of 7366USD, this has been converted to 2018 prices based on inflation over the intervening period  (https://www.usinflationcalculator.com/)</t>
  </si>
  <si>
    <t>The original paper gives a cost of 51653USD, this has been converted to 2018 prices based on inflation over the intervening period  (https://www.usinflationcalculator.com/)</t>
  </si>
  <si>
    <t>The original paper gives a cost of 2800USD, this has been converted to 2018 prices based on inflation over the intervening period  (https://www.usinflationcalculator.com/)</t>
  </si>
  <si>
    <t>The original paper gives a cost of 4225USD, this has been converted to 2018 prices based on inflation over the intervening period  (https://www.usinflationcalculator.com/)</t>
  </si>
  <si>
    <t>The original paper gives a cost of 2974USD, this has been converted to 2018 prices based on inflation over the intervening period  (https://www.usinflationcalculator.com/)</t>
  </si>
  <si>
    <t>The original cost has been converted to 2018 prices based on inflation over the intervening period  (https://www.usinflationcalculator.com/)</t>
  </si>
  <si>
    <t>The original paper gives a cost of 7000USD, this has been converted to 2018 prices based on inflation over the intervening period  (https://www.usinflationcalculator.com/)</t>
  </si>
  <si>
    <t>The original paper gives a cost of 137000USD, this has been converted to 2018 prices based on inflation over the intervening period  (https://www.usinflationcalculator.com/). This study provides a breakdown of costs into three categories, Planning $56k, Implementation $56k and Non-Targets £25k based on costs at the time of publication.  It is not clear how these costs relate to the cost categories presented in this database</t>
  </si>
  <si>
    <t>The original paper gives a cost of 2020000USD, this has been converted to 2018 prices based on inflation over the intervening period  (https://www.usinflationcalculator.com/). This study provides a breakdown of costs into three categories, Planning $540k, Implementation $672k and Isolation £808k based on costs at the time of publication.  It is not clear how these costs relate to the cost categories presented in this database</t>
  </si>
  <si>
    <t>The original paper gives a cost of 48286USD, this has been converted to 2018 prices based on inflation over the intervening period  (https://www.usinflationcalculator.com/)</t>
  </si>
  <si>
    <t>This study provides figures on the number of man years of effort.  Assuming a cost of $50,000 per man year of effort (based on the lower estimate used by Robertson et al (2017) and 2018 prices) the total project value can be estimated as US$3050000</t>
  </si>
  <si>
    <t>This study provides figures on the number of man years of effort.  Assuming a cost of $50,000 per man year of effort (based on the lower estimate used by Robertson et al (2017) and 2018 prices) the total project value can be estimated as US$1775000</t>
  </si>
  <si>
    <t>This study provides figures on the number of man years of effort.  Assuming a cost of $50,000 per man year of effort (based on the lower estimate used by Robertson et al (2017) and 2018 prices) the total project value can be estimated as US$400000</t>
  </si>
  <si>
    <t>This study provides figures on the number of man years of effort.  Assuming a cost of $50,000 per man year of effort (based on the lower estimate used by Robertson et al (2017) and 2018 prices) the total project value can be estimated as US$900000</t>
  </si>
  <si>
    <t>This study provides figures on the number of man years of effort.  Assuming a cost of $50,000 per man year of effort (based on the lower estimate used by Robertson et al (2017) and 2018 prices) the total project value can be estimated as US$1050000</t>
  </si>
  <si>
    <t>This study provides figures on the number of man years of effort.  Assuming a cost of $50,000 per man year of effort (based on the lower estimate used by Robertson et al (2017) and 2018 prices) the total project value can be estimated as US$9,600,000</t>
  </si>
  <si>
    <t>This study provides figures on the number of man years of effort.  Assuming a cost of $50,000 per man year of effort (based on the lower estimate used by Robertson et al (2017) and 2018 prices) the total project value can be estimated as US$29,000</t>
  </si>
  <si>
    <t>This study provides figures on the number of man years of effort.  Assuming a cost of $50,000 per man year of effort (based on the lower estimate used by Robertson et al (2017) and 2018 prices) the total project value can be estimated as US$2,900</t>
  </si>
  <si>
    <t>This study provides figures on the number of man years of effort.  Assuming a cost of $50,000 per man year of effort (based on the lower estimate used by Robertson et al (2017) and 2018 prices) the total project value can be estimated as US$1500000</t>
  </si>
  <si>
    <t>This study provides figures on the number of man years of effort.  Assuming a cost of $50,000 per man year of effort (based on the lower estimate used by Robertson et al (2017) and 2018 prices) the total project value can be estimated as US$115000</t>
  </si>
  <si>
    <t>The original paper gives a cost of 10698USD, this has been converted to 2018 prices based on inflation over the intervening period  (https://www.usinflationcalculator.com/)</t>
  </si>
  <si>
    <t>The original paper gives a cost of 551470USD, this has been converted to 2018 prices based on inflation over the intervening period  (https://www.usinflationcalculator.com/)</t>
  </si>
  <si>
    <t>The original paper gives a cost of 44000USD, this has been converted to 2018 prices based on inflation over the intervening period  (https://www.usinflationcalculator.com/)</t>
  </si>
  <si>
    <t>The original paper gives a cost of 420000USD, this has been converted to 2018 prices based on inflation over the intervening period  (https://www.usinflationcalculator.com/). This study provides a breakdown of costs into two categories, Planning $28k, Implementation $392k based on costs at the time of publication.  It is not clear how these costs relate to the cost categories presented in this database</t>
  </si>
  <si>
    <t>This study provides figures on the number of man years of effort.  Assuming a cost of $50,000 per man year of effort (based on the lower estimate used by  Robertson et al (2017) and 2018 prices) the total project value can be estimated as US$137,500</t>
  </si>
  <si>
    <t>This study provides figures on the number of man years of effort.  Assuming a cost of $50,000 per man year of effort (based on the lower estimate used by Robertson et al (2017) and 2018 prices) the total project value can be estimated as US$1,500,000</t>
  </si>
  <si>
    <t>This study provides figures on the number of man years of effort.  Assuming a cost of $50,000 per man year of effort (based on the lower estimate used by Robertson et al (2017) and 2018 prices) the total project value can be estimated as US$1,550,000</t>
  </si>
  <si>
    <t>This study provides figures on the number of man years of effort.  Assuming a cost of $50,000 per man year of effort (based on the lower estimate used by Robertson et al (2017) and 2018 prices) the total project value can be estimated as US$56,500</t>
  </si>
  <si>
    <t>The original paper gives a cost of 815661USD, this has been converted to 2018 prices based on inflation over the intervening period  (https://www.usinflationcalculator.com/)</t>
  </si>
  <si>
    <t>The original paper gives a cost of 2356350USD, this has been converted to 2018 prices based on inflation over the intervening period  (https://www.usinflationcalculator.com/)</t>
  </si>
  <si>
    <t>This study provides figures on the number of man years of effort.  Assuming a cost of $50,000 per man year of effort (based on the lower estimate used by Robertson et al (2017) and 2018 prices) the total project value can be estimated as US$1175000</t>
  </si>
  <si>
    <t>This study provides figures on the number of man years of effort.  Assuming a cost of $50,000 per man year of effort (based on the lower estimate used by Robertson et al (2017) and 2018 prices) the total project value can be estimated as US$3900000</t>
  </si>
  <si>
    <t>This study provides figures on the number of man years of effort.  Assuming a cost of $50,000 per man year of effort (based on the lower estimate used by Robertson et al (2017) and 2018 prices) the total project value can be estimated as US$2602750</t>
  </si>
  <si>
    <t>This study provides figures on the number of man years of effort.  Assuming a cost of $50,000 per man year of effort (based on the lower estimate used by Robertson et al (2017) and 2018 prices) the total project value can be estimated as US$1020460</t>
  </si>
  <si>
    <t>This study provides figures on the number of man years of effort.  Assuming a cost of $50,000 per man year of effort (based on the lower estimate used by Robertson et al (2017) and 2018 prices) the total project value can be estimated as US$181435</t>
  </si>
  <si>
    <t>The original paper gives a cost of 188000USD, this has been converted to 2018 prices based on inflation over the intervening period  (https://www.usinflationcalculator.com/). This study provides a breakdown of costs into two categories, Planning $8k, Implementation $180k based on costs at the time of publication.  It is not clear how these costs relate to the cost categories presented in this database.</t>
  </si>
  <si>
    <t>Reports on the outcome of previously published study: Gurnell J and Steele J, Grey squirrel control for red squirrel conservation: a study in Thetford forest. English Nature Research Report 453, English Nature, Peterborough, UK (2002).</t>
  </si>
  <si>
    <t>The original paper gives a cost of 48125USD, this has been converted to 2018 prices based on inflation over the intervening period  (https://www.usinflationcalculator.com/). See also Macdonald, N., &amp; Leaman, G. (2002). An attempt to eradicate feral goats from Lord Howe Island. In Turning the Tide: The Eradication of Invasive Species: Proceedings of the International Conference on Eradication of Island Invasives (No. 27, p. 233). IUCN; in this reference an estimated total cost for eradication is given: 107000 NZ$</t>
  </si>
  <si>
    <t>The original paper gives a cost of 704000USD, this has been converted to 2018 prices based on inflation over the intervening period  (https://www.usinflationcalculator.com/). This study provides a breakdown of costs into two categories, Planning $2k, Implementation $702k based on costs at the time of publication.  It is not clear how these costs relate to the cost categories presented in this database. See also Carrion V, Donlan CJ, Campbell KJ, Lavoie C, Cruz F (2011) Archipelago-Wide Island Restoration in the Galápagos Islands: Reducing Costs of Invasive Mammal Eradication Programs and Reinvasion Risk. PLoS ONE 6(5): e18835. </t>
  </si>
  <si>
    <t>The original paper gives a cost of 10000USD, this has been converted to 2018 prices based on inflation over the intervening period  (https://www.usinflationcalculator.com/). See also Carrion V, Donlan CJ, Campbell KJ, Lavoie C, Cruz F (2011) Archipelago-Wide Island Restoration in the Galápagos Islands: Reducing Costs of Invasive Mammal Eradication Programs and Reinvasion Risk. PLoS ONE 6(5): e18835. </t>
  </si>
  <si>
    <t>The original paper gives a cost of 6770000USD, this has been converted to 2018 prices based on inflation over the intervening period  (https://www.usinflationcalculator.com/). See also Carrion V, Donlan CJ, Campbell KJ, Lavoie C, Cruz F (2011) Archipelago-Wide Island Restoration in the Galápagos Islands: Reducing Costs of Invasive Mammal Eradication Programs and Reinvasion Risk. PLoS ONE 6(5): e18835. </t>
  </si>
  <si>
    <t>The original paper gives a cost of 2262000USD, this has been converted to 2018 prices based on inflation over the intervening period  (https://www.usinflationcalculator.com/). This study provides a breakdown of costs into two categories, Planning $109k, Implementation $1446k and Non-targets $707k based on costs at the time of publication.  It is not clear how these costs relate to the cost categories presented in this database. See also Ramsey, D. S., Parkes, J. P., Will, D., Hanson, C. C., &amp; Campbell, K. J. (2011). Quantifying the success of feral cat eradication, San Nicolas Island, California. New Zealand Journal of Ecology, 163-173</t>
  </si>
  <si>
    <t>The original paper gives a cost of 739000USD, this has been converted to 2018 prices based on inflation over the intervening period  (https://www.usinflationcalculator.com/). This study provides a breakdown of costs into three categories, Planning $109k, Implementation $1446k and Non-Targets £707k based on costs at the time of publication.  It is not clear how these costs relate to the cost categories presented in this database</t>
  </si>
  <si>
    <t>The original paper gives a cost of 39000USD, this has been converted to 2018 prices based on inflation over the intervening period  (https://www.usinflationcalculator.com/). See also Algar, D., Angus, G. J., Brazell, R. I., Gilbert, C., &amp; Withnell, G. B. (2010). Eradication of feral cats on Faure Island, Western Australia. Journal of the Royal Society of Western Australia, 93(3), 13</t>
  </si>
  <si>
    <t>Remove all populations from the archipelago</t>
  </si>
  <si>
    <t>Live-trapping</t>
  </si>
  <si>
    <t xml:space="preserve">Western Isles </t>
  </si>
  <si>
    <t>Scotland, United Kingdom</t>
  </si>
  <si>
    <t xml:space="preserve">Freshwater and Terrestrial </t>
  </si>
  <si>
    <t>Full time trappers/year</t>
  </si>
  <si>
    <t>2 teams of 6 persons</t>
  </si>
  <si>
    <t xml:space="preserve">Trapped 532 mink: 302 in Harris and 230 from the Uists. The last mink caught in the Uists was recorded in March 2005, giving a high level of confidence that the programme eradicated mink from these islands. Mink numbers in Harris were substantially reduced - with trapping rates falling considerably. The project’s successes suggest for the first time that future eradication could be achieved on this island. </t>
  </si>
  <si>
    <t>LIFE00 NAT/UK/007073   - Mink control - Mink control to protect important birds in SPAs in the Western Isles </t>
  </si>
  <si>
    <t>LIFE</t>
  </si>
  <si>
    <t>150 km2</t>
  </si>
  <si>
    <t>http://www.naturachevale.it/wp-content/uploads/2017/06/A-catalogue-of-LIFE-projects-contributing-to-the-management-of-alien-species-in-the-European-Union-1.pdf</t>
  </si>
  <si>
    <t>http://ec.europa.eu/environment/life/project/Projects/index.cfm?fuseaction=search.dspPage&amp;n_proj_id=1713</t>
  </si>
  <si>
    <t>David MACLENNAN (web-summary) david.maclennan@snh.gov.uk        Sugoto Roy
s.roy@csl.gov.uk</t>
  </si>
  <si>
    <t xml:space="preserve">A range of control techniques were exhamined.  Live-trapping was considered as the most publicly acceptable, humane, and successful technique. The project also tested methods of detecting mink presence from faecal material and from hair samples, although these proved to be very expensive (but no data are available on the web). The result was a model of mink control for the whole of the Western Isles. This was already used to guide the project’s trapping strategy and favoured:
i) use of scent glands in all traps - three times more effective than fish bait
ii) use of collapsible traps to target areas where mink signs are found
iii) increased trapping intensity in rutting and dispersal seasons
iv) use of dogs to locate mink den sites - for subsequent trapping - in likely habitats. </t>
  </si>
  <si>
    <t>Studies of breeding arctic terns (Sterna paradisaea) showed that hatching success increased significantly where mink had been removed. Unfortunately, overall tern numbers did not yet see significant improvement due to other factors. Local benefits to the economy were appreciated amongst fish and poultry farmers, for whom mink were also a significant pest.</t>
  </si>
  <si>
    <t>Remove the European population of the species (the 95% resident in the UK)</t>
  </si>
  <si>
    <t>128 sites across England, Scotland and Wales</t>
  </si>
  <si>
    <t>costs per individual removed</t>
  </si>
  <si>
    <t>€ 526 per bird removed</t>
  </si>
  <si>
    <t>Five years and seven months (September 2005 to March 2011)</t>
  </si>
  <si>
    <t xml:space="preserve">Over 7,170 Ruddy Ducks were culled during the eradication programme, most of them during the winter months. As a result numbers in the UK fell from around 4,400 in 2005 to probably fewer than 100 birds in March 2011. </t>
  </si>
  <si>
    <t xml:space="preserve">Environmental impact limited - short-term disturbance caused by shooting on sensitive sites was offset by agreed limits on frequency and duration of shooting, plus agreement on refuge areas for native species in many cases. Non-target species accounted for less than 0.5% of birds shot. Socio-economic impact also minimal - opposition was limited to a small number of animal rights activists and birdwatchers who were unable to cause any significant disruption to the programme which was, on the other hand, supported by all the major conservation NGOs in the UK including RSPB, WWT and county Wildlife Trusts.   </t>
  </si>
  <si>
    <t>The original estimation of the population size in the UK was probably too low, highlighting the difficulties of conducting a population census of this kind. However, the project attained very good information on how the population behaved as its numbers decreased, and what methods of control were the most effective. </t>
  </si>
  <si>
    <t>LIFE05 NAT/UK/000142   - ERDUK - Eradication of Ruddy ducks in the UK to protect the white-headed duck </t>
  </si>
  <si>
    <t>Unpublished</t>
  </si>
  <si>
    <t xml:space="preserve">Other costs 36.5% (mainly travel and subsistence costs, consumables e.g. running costs for vehicles, and bonus payments for staff). </t>
  </si>
  <si>
    <t>http://www.nonnativespecies.org//index.cfm?pageid=244</t>
  </si>
  <si>
    <t xml:space="preserve">iain.henderson@apha.gsi.gov.uk </t>
  </si>
  <si>
    <t xml:space="preserve">The UK Government committed to funding the additional work required to achieve full eradication. Since 2011, the UK has invested € 814,000. This has led to a reduction in the UK population from around 100 birds in 2011 to around 20 individuals in 2017. </t>
  </si>
  <si>
    <t xml:space="preserve">Trachemys scripta </t>
  </si>
  <si>
    <t>Creation of a strategy and methodology for the eradication of the exotic turtles</t>
  </si>
  <si>
    <t>Alert network                                               Different traps and techniques tested</t>
  </si>
  <si>
    <t>33 Spanish wetlands (region of Valencia) and 5 in Portugal (Algarve)</t>
  </si>
  <si>
    <t>Spain, Portugal</t>
  </si>
  <si>
    <t>Costs per trap                                           Fieldwork teams/year</t>
  </si>
  <si>
    <t>23.000 exotic invasive specimens of tortoises have been caught in the wild during the project implementation. Its wide spreading has been stopped in some wetlands, while the native tortoise populations have also been recovered.</t>
  </si>
  <si>
    <t>The invasion was much greater than previous estimates, with some areas
well beyond eradication possibilities. Nowadays in Valencia the problem with Trachemys relies more in a buoyant free-ranging population than in the trade and captivity. Under these circumstances, only long-term commitment of local volunteer teams is able to stop population growth, or even reduce numbers. Only in recently invaded wetlands with incipient populations eradication is feasible in the medium term. Under these circumstances and considering the great effort required, eradication has ecological and social justification only in areas designated for native turtle conservation. The ban in Trachemys trade has stimulated the offer of other species (mainly Graptemys and Pseudemys) whose invasive potential has not been evaluated yet.</t>
  </si>
  <si>
    <t>LIFE09 NAT/ES/000529   - LIFE TRACHEMYS - Demonstration strategy and techniques for the eradication of invasive freshwater turtles</t>
  </si>
  <si>
    <t>http://ec.europa.eu/environment/life/project/Projects/index.cfm?fuseaction=home.showFile&amp;rep=file&amp;fil=TRACHEMYS_Manual_Control_Erradicion_GalapagosInvasores.pdf</t>
  </si>
  <si>
    <t>www.agroambient.gva.es/documents/91061501/161549814/Manual+para+el+Control+y+Erradicaci%C3%B3n+de+gal%C3%A1pagos+invasores/af90059e-5137-42f1-aabb-6a26dd699d17</t>
  </si>
  <si>
    <t>José Ignacio LACOMBA lacomba_ign@gva.es</t>
  </si>
  <si>
    <t xml:space="preserve">During the project up to 10 more species of exotic turtles were captured in the field. The project created an alert network for the detection of the presence of exotic turtles, involving volunteers, environmental agents, nature parks staff, town halls officials, etc. Different nest location techniques have been tested: dog training, ground penetration radar, and gravid female radio tracking. The diverse tested trapping methods (more than 10: floating traps, baited traps, etc.) allowed improving the effectiveness of catches. </t>
  </si>
  <si>
    <t xml:space="preserve">Sciurus carolinensis </t>
  </si>
  <si>
    <t xml:space="preserve">Trapping with euthanasia </t>
  </si>
  <si>
    <t>Lombardy , Piedmont</t>
  </si>
  <si>
    <t>Cost per animal removal (including all field activties costs)</t>
  </si>
  <si>
    <t xml:space="preserve"> about 50 euro per animal (using euthanasia)</t>
  </si>
  <si>
    <t>4 years</t>
  </si>
  <si>
    <t>Negligible negative impact on environment and socio-econimic aspect with this removal method</t>
  </si>
  <si>
    <t>Eradication activities should be transformed into routine activities, involving not only trappers but also other staff and stakeholders, also by increasing the interest of private sectors (e.g. pest control companies etc.). In the case of very small populations living in urban parks, for which euthanasia can
induce hostility due to the strong affection feelings towards squirrels, their removal could be made by surgical sterilization, much more expensive and complicate to organize, but more easily acceptable by citizens.</t>
  </si>
  <si>
    <t>LIFE09 NAT/IT/000095   - EC-SQUARE - Eradication and control of grey squirrel: actions for preservation of biodiversity in forest ecosystems</t>
  </si>
  <si>
    <t>3 000 ha</t>
  </si>
  <si>
    <t xml:space="preserve">15499.89 </t>
  </si>
  <si>
    <t>Elisabetta ROSSI   comm pers.2018</t>
  </si>
  <si>
    <t>http://www.rossoscoiattolo.eu/</t>
  </si>
  <si>
    <t>Elisabetta ROSSI     Elisabetta_Maria_Rossi@regione.lombardia.it</t>
  </si>
  <si>
    <t xml:space="preserve">The project also involved the species Callosciurus erythraeus </t>
  </si>
  <si>
    <t>Thanks to the project, a national trade ban on three non-native squirrel species, Sciurus carolinensis, Callosciurus erythraeus and the fox squirrel (Sciurus niger), was approved in 2012. It prohibits the trade, rearing and ownership of the above-mentioned species. This was the first time in Italy that the trade of a vertebrate species was banned for anything other than sanitary reasons. </t>
  </si>
  <si>
    <t>Trapping with sterilisation</t>
  </si>
  <si>
    <t>Liguria</t>
  </si>
  <si>
    <t>Cost per animal sterilization (including all field activties costs and surgery intervention and clinical costs)</t>
  </si>
  <si>
    <t>About 150 euro per animal (using sterilization)</t>
  </si>
  <si>
    <t xml:space="preserve">Near complete eradication of the alien species in Liguria at Genoa Nervi. </t>
  </si>
  <si>
    <t>Same as above</t>
  </si>
  <si>
    <t>10 ha</t>
  </si>
  <si>
    <t>791.04</t>
  </si>
  <si>
    <t>Nyctereutes procyonoides</t>
  </si>
  <si>
    <t xml:space="preserve">Nyctereutes </t>
  </si>
  <si>
    <t>Canid</t>
  </si>
  <si>
    <t>The project aims to prevent the RD from establishing in Scandinavia, and where it has already invaded (northern Sweden and southern Denmark) to keep the population confined at a low level and stop it from further expansion.</t>
  </si>
  <si>
    <t>Eradication - shooting and trapping</t>
  </si>
  <si>
    <t>Professional hunters, voluntary hunters, specialized hunting dogs</t>
  </si>
  <si>
    <t>Sweden, Denmark, Norway</t>
  </si>
  <si>
    <t xml:space="preserve">Costs per individual removed                  </t>
  </si>
  <si>
    <t>8,500 € per individual in Sweden, considering the whole methodology (hunting + traps)</t>
  </si>
  <si>
    <t xml:space="preserve">In Sweden,  319 out of 364 raccoon dogs were captured and/ or killed (culled by project personnel, hunters, traffic, found dead).  In Denmark,  402 out of 488. In Finland 680 animals has been culled in the northern management area closest to the Swedish border. Most of these have been killed by hunters involved in the project (with traps or dogs). </t>
  </si>
  <si>
    <t>LIFE09 NAT/SE/000344   - MIRDINEC - Management of the invasive Raccoon Dog (Nyctereutes procyo-noides) in the north-European countries</t>
  </si>
  <si>
    <t>Jan SWARTSTRÖM             jan.swartstrom@telia.com</t>
  </si>
  <si>
    <t>Although costs associated with management of invasive alien species are substantial, the cost of management (predator control) of valuable wetlands (bird recruitment areas) when invasive alien predator species have established themselves are even higher. Recognising this, as a result of the LIFE project, authorities in Sweden, Norway and Denmark have allocated short-term financing for the joint continued management of the raccoon dog, whilst Finland is in the process of doing so.</t>
  </si>
  <si>
    <t>Murid</t>
  </si>
  <si>
    <t>Rat eradication to improve the breeding success of priority nesting birds.</t>
  </si>
  <si>
    <t>Bait stations</t>
  </si>
  <si>
    <t>Isles of Scilly</t>
  </si>
  <si>
    <t xml:space="preserve">Costs per individual removed/ Man days/Traps per km2 </t>
  </si>
  <si>
    <t>St.Agnes and Gugh decleared rat free in February 2016</t>
  </si>
  <si>
    <t>LIFE11 NAT/UK/000387 - Scilly rat removal - Maintaining and enhancing the Isles of Scilly SPA through the removal of rats from two key islands</t>
  </si>
  <si>
    <t>1.48 km2</t>
  </si>
  <si>
    <t>Cost per km2: £164.865 </t>
  </si>
  <si>
    <t>Nick FOLKARD        comm pers.2018</t>
  </si>
  <si>
    <t>Nick FOLKARD                        nick.folkard@rspb.org.uk</t>
  </si>
  <si>
    <t>The project has had a major positive impact on the two main target species – Manx shearwater Puffinus puffinus and storm petrel Hydrobates pelagicus.
•        The breeding population of Manx shearwater on St Agnes &amp; Gugh increased from 22 pairs in 2013 (pre-eradication) to 59 pairs in 2017. Chicks were recorded for the first time in living memory in 2014, immediately after eradication; and the number of chicks increased each year thereafter, with 43 recorded in 2017.
•        The breeding population of storm petrel increased from 0 pairs in 2013 to 14 pairs in 2017. This species returned to breed on the island for the first time in living memory in 2015, two years after eradication, and chicks were recorded that same year.
 The project is also believed to have benefited several other important species, including the Scilly shrew Crocidura suaveolens.
Finally, the project benefited the human inhabitants of St Agnes &amp; Gugh, for example by reducing rat damage and nuisance from high levels beforehand to zero afterwards.</t>
  </si>
  <si>
    <t>Distribution of rodent baits within protected dispensers in inhabited, agrarian and natural areas.</t>
  </si>
  <si>
    <t>Isle of Linosa</t>
  </si>
  <si>
    <t>The project achieved the eradication of Black rat population in the island.</t>
  </si>
  <si>
    <t>LIFE11/NAT/IT/000093 - Pelagic Birds - Conservation of the main European population of Calonectris d. diomedea and other pelagic birds on Pelagic Islands</t>
  </si>
  <si>
    <t>5.45 km2</t>
  </si>
  <si>
    <t>Bruno MASSA        comm pers.2018</t>
  </si>
  <si>
    <t>Bruno MASSA                       bruno.massa@unipa.it</t>
  </si>
  <si>
    <t>The project achieved the eradication of Black rat population in the island and a concomitant increase in the conservation status of Scopoli’s shearwater population.</t>
  </si>
  <si>
    <t xml:space="preserve">Plain of Centa river </t>
  </si>
  <si>
    <t>Albenga in Savona provence
Liguria, Italy</t>
  </si>
  <si>
    <t xml:space="preserve">Costs per individual removed         </t>
  </si>
  <si>
    <t xml:space="preserve">approx 65 euros per individual, without including transfer to Pistoia Zoo and subsequent long term maintanance at the zoo </t>
  </si>
  <si>
    <t>april 2014-october 2015</t>
  </si>
  <si>
    <t>education/conservation and development of a sense of local balonging for the autochtonous reintroduced species in the local citizens</t>
  </si>
  <si>
    <t>the goal was met</t>
  </si>
  <si>
    <t>LIFE12 NAT/IT/000395 - LIFEEMYS  - Ligurian Invasive Fauna Eradication pro indigenous Emys orbicularis restocking</t>
  </si>
  <si>
    <t>costs were not split per unit area</t>
  </si>
  <si>
    <t>Claudia GILI            comm pers.2018</t>
  </si>
  <si>
    <t>www.lifeemys.eu</t>
  </si>
  <si>
    <t>Ms. Claudia Gili (Costa Edutainment spa) cgili@costaedutainment.it</t>
  </si>
  <si>
    <t>Other 8 different species/subspecies of exotic turtles were trapped, namely: Graptemys khoni, Graptemys preudographica, Mauremys leprosa, Mauremys sinensis, Pseudemys concinna, Trachemys scripta elegans, Trachemys scripta scripta, Trachemys scripta troostii.</t>
  </si>
  <si>
    <t>Allochthonous terrapins were trapped , collected, checked from a veterinary standpoint, marked with microchip, communicated to CITES AUTHORITY  and transferred to the zoological park in Pistoia.</t>
  </si>
  <si>
    <t>basins of the Magra and Vara rivers</t>
  </si>
  <si>
    <t>LA Spezia
provence
Liguria, Italy</t>
  </si>
  <si>
    <t xml:space="preserve">Costs per individual removed    </t>
  </si>
  <si>
    <t>Massive intervention would still be needed to consider the word “eradication” for the Monte Marcello Magra park which has undergone a reduction in numbers insufficient to be considered enough.</t>
  </si>
  <si>
    <t>the removal of the alien terrapins has had a minimal impact on the environment sicne there are so many that the 400 removed had almost no impact. More over the activity of multiple captures with traps was perceived as a serious interference with other activities such as fishing etc)</t>
  </si>
  <si>
    <t>Underestimation of the initial population.</t>
  </si>
  <si>
    <t xml:space="preserve">Rat eradication on at least two islet complexes </t>
  </si>
  <si>
    <t>Application of waxed cereal-based bait with Brodifacoum rodenticide placed custom-made bait stations covering the entire surface area of the target islets on a 50 - 100m grid. Bait stations regularly checked, bait consumtion recorded and taken bait replaced for a period of 2.5 years.</t>
  </si>
  <si>
    <t>3 islets (155 ha) in Cyclades, Aegean Sea;
3 islets (155 ha) in Crete, Aegean Sea</t>
  </si>
  <si>
    <t>Greece</t>
  </si>
  <si>
    <t>Man days
Bait stations per ha</t>
  </si>
  <si>
    <t>2.5 years</t>
  </si>
  <si>
    <t xml:space="preserve">Up to date rat eradication 100% successful on 6 out of 7 target islets. Within the next few months all rats are expected to be eradication from all 7 target islets.
</t>
  </si>
  <si>
    <t>very effective</t>
  </si>
  <si>
    <t>acceptable</t>
  </si>
  <si>
    <t>practical</t>
  </si>
  <si>
    <t>minimal</t>
  </si>
  <si>
    <t>moderate (positive)</t>
  </si>
  <si>
    <t>Minor effect on individual introduced feral rabbits. Very positive response and attitude of islets user, moderate positive attitude of the general local population.</t>
  </si>
  <si>
    <t>N/A</t>
  </si>
  <si>
    <t>LIFE13 NAT/GR/000909 - LIFE ElClima - Conservation measures to assist the adaptation of Falco eleonorae* to climate change</t>
  </si>
  <si>
    <t>705 ha</t>
  </si>
  <si>
    <t>357 (projected estimate)</t>
  </si>
  <si>
    <t>58000 (including bait purchase and use of existing equipment)</t>
  </si>
  <si>
    <t>Sinos GIOKAS        comm pers.2018</t>
  </si>
  <si>
    <t>http://www.lifefalcoeleonorae.gr/en/</t>
  </si>
  <si>
    <t>Sinos GIOKAS                      sinosg@upatras.gr</t>
  </si>
  <si>
    <t>Recovery of islet vegetation, Eleonora's Falcon breeding success and number of breeding pairs. Positive effect on other breeding bird species.</t>
  </si>
  <si>
    <t>Rat eradication from the Shiant Isles to enhance the breeding success of priority bird species</t>
  </si>
  <si>
    <t>Shiant Isles</t>
  </si>
  <si>
    <t>The eradication of rats at the Shiant Isles was undertaken over the winter of 2015-16. The project is currently in the post-eradication monitoring phase, before rat-free status can be officially declared. There has been no rat sign at the islands following the main campaign. Rat free since March 2018.</t>
  </si>
  <si>
    <t>LIFE13 NAT/UK/000209   - LIFE Shiants - Protecting and restoring the Shiant Isles SPA through rat removal, and safeguarding other seabird island SPAs in the UK</t>
  </si>
  <si>
    <t>175 ha</t>
  </si>
  <si>
    <t>Before this project began, similar eradication projects on other UK islands including Canna, Ramsey and Lundy had already been extremely successful. Manx shearwater numbers on Lundy increased tenfold in the 10 years since eradication, and storm petrels were recorded there for the first time in 2014. More recently, seabirds are already recovering in St Agnes and Gugh in the Isles of Scilly, following the declaration of their rat-free status in 2016.
From spring 2016 Manx shearwaters and storm petrels were encouraged to nest on the Shiant Isles, and in the summer of 2017 calling storm petrels were recorded on the islands for the first time. Breeding success of seabirds on the islands is being monitored to establish how they have benefited from the islands' restoration.
The abundance and diversity of the land bird populations has also been investigated, to see how they have responded to the change. Monitoring of the flora and invertebrate communities has taken place as well, to see how these communities have adapted.</t>
  </si>
  <si>
    <t>Rat eradication from Palmarola and Ventotene Isles of the Ponziane Archipelago (but also Capra hircus, Ovis musimon)</t>
  </si>
  <si>
    <t>Isles of Palmarola and Ventotene</t>
  </si>
  <si>
    <t>LIFE14 NAT/IT/000544 - LIFE PonDerat - Restoring the Pontine Archipelago ecosystem through management of rats and other invasive alien species</t>
  </si>
  <si>
    <t>300 ha</t>
  </si>
  <si>
    <t>www.ponderat.eu</t>
  </si>
  <si>
    <t>Mr. Dario Capizzi                 dcapizzi@regione.lazio.it</t>
  </si>
  <si>
    <t>The project also targets other species, such as Capra hircus, Ovis musimon</t>
  </si>
  <si>
    <t>Great impact on the breeding success of Calonectris diomedea thatt passed from 13% to 71% in one year only</t>
  </si>
  <si>
    <t>Urban squirrel management in Merseyside</t>
  </si>
  <si>
    <t>traps set by rangers for given time/density/location. Also trap loans set by volunteers. Also shooting.</t>
  </si>
  <si>
    <t>Merseyside</t>
  </si>
  <si>
    <t>five days trapping per week, continuous trapping</t>
  </si>
  <si>
    <t>LIFE14 NAT/UK/000467 - SciuriousLIFE - Sciuriosity - Evolving IAS grey squirrel management techniques in the UK</t>
  </si>
  <si>
    <t>Nikki ROBINSON                comm pers 2018</t>
  </si>
  <si>
    <t>http://www.redsquirrelsunited.org.uk/</t>
  </si>
  <si>
    <t>Mr. Gillian French         gfrench@wildlifetrusts.org</t>
  </si>
  <si>
    <t>Active conservation activities on the red squirrel</t>
  </si>
  <si>
    <t>Island recolonisation prevention</t>
  </si>
  <si>
    <t xml:space="preserve">traps set by rangers for given time/density/location. </t>
  </si>
  <si>
    <t>Gwynedd</t>
  </si>
  <si>
    <t>zero to five days trapping per week depending on season (alternates with shooting)</t>
  </si>
  <si>
    <t>Prevention of incursion into a key mainland forest matrix</t>
  </si>
  <si>
    <t>traps set by rangers for given time/density/location. Also, shooting.</t>
  </si>
  <si>
    <t>Kielder</t>
  </si>
  <si>
    <t>up to five days trapping per week depending on staff availability</t>
  </si>
  <si>
    <t>New eradication and control initiatives in Northern Ireland</t>
  </si>
  <si>
    <t>at feeders. Also some trapping.</t>
  </si>
  <si>
    <t>Mournes</t>
  </si>
  <si>
    <t>Aerial distribution of rodenticide baits in winter 2012; treatment of the fenced off area (to protect a herd of around 40 goats) and of the inhabited zone with distribution of baits through baitstations (active ingredient: brodifacoum).</t>
  </si>
  <si>
    <t>Isle of Montecristo</t>
  </si>
  <si>
    <t>Concluded</t>
  </si>
  <si>
    <t>Total eradication of Black rat (Montecristo is rat free since 2016). The rat operation was marked by a high level of technical innovation for the European continent, due to the use of specific software and equipment for the aerial
distribution of the baits. The execution of this operation was useful for planning the eradication of R. rattus in Tavolara
island (Sardinia, Italy).</t>
  </si>
  <si>
    <t>Unacceptable</t>
  </si>
  <si>
    <t>LIFE08NAT/IT/000353 - MONTECRISTO 2010- Eradicazione di componenti floro-faunistiche aliene invasive
e tutela di specie e habitat nell’Arcipelago Toscano</t>
  </si>
  <si>
    <t>http://www.montecristo2010.it/</t>
  </si>
  <si>
    <t>Giovanni Quilghini   g.quilghini@forestale.carabinieri.it</t>
  </si>
  <si>
    <t>Breeding success of Puffinus yelkouan increased to 90%</t>
  </si>
  <si>
    <t>Eradication or, at least, removal of 80% of the grey squirrels in the city of Perugia and surroundings</t>
  </si>
  <si>
    <t xml:space="preserve">We used live capture cage traps and then we euthanised animals by carbon dioxide or we surgically sterilized and released them in urban parks (only 68 animals out of 1048) </t>
  </si>
  <si>
    <t>City of Perugia and surroundings</t>
  </si>
  <si>
    <t>13498 trap-days from February 2016 to September 2018</t>
  </si>
  <si>
    <t>Reduction of population density from ~3.37 ind./ha to less than 0.31 ind./ha; reduction of alien species range (from about 35 km2 to ~3 km2)</t>
  </si>
  <si>
    <t>involvement of citizens in management activities; no major issues with trappring of non-target species</t>
  </si>
  <si>
    <t>complete eradication was difficult due to the lack of cooperation from citizens, difficulty to access private properties for trapping</t>
  </si>
  <si>
    <t>LIFE13 NAT/IT/000204 - LIFE U-SAVEREDS - Management of
grey squirrel in Umbria: conservation of red squirrel
and preventing loss of biodiversity in Apennines</t>
  </si>
  <si>
    <t>unpublished</t>
  </si>
  <si>
    <t>LIFE U-SAVEREDS project proposal - breakdown of costs</t>
  </si>
  <si>
    <t>http://usavereds.eu/it_IT/</t>
  </si>
  <si>
    <t>Piero Genovesi piero.genovesi@isprambiente.it</t>
  </si>
  <si>
    <t xml:space="preserve">Following the removal of S. carolinensis, a notable expansion of the range of the native S. vulgaris was documented: now the species is present over a range of about 57 km2, about 3 more than the range occupied at the start of the project (some 18/19 km2). </t>
  </si>
  <si>
    <t>Islands of Canna and Sanday</t>
  </si>
  <si>
    <t xml:space="preserve"> Bait stations in operation per km2                            </t>
  </si>
  <si>
    <t xml:space="preserve">4300 bait stations were deployed over a total area of 1317ha. </t>
  </si>
  <si>
    <t xml:space="preserve">The main objective of the project was achieved, and the island was declared rat free in March 2008. Other key results included the establishment of rat-proof waste management, freight and quarantine procedures and long-term rat surveillance, coupled with a contingency plan for action in the event of a rat being accidentally reintroduced to the islands. </t>
  </si>
  <si>
    <t>very acceptable</t>
  </si>
  <si>
    <t>moderate</t>
  </si>
  <si>
    <t>Removal of rats has benefitted local (human) population but may have contribted to increase in rabbits</t>
  </si>
  <si>
    <t xml:space="preserve">LIFE05 NAT/UK/000141 - Canna Seabirds - Canna seabird recovery project </t>
  </si>
  <si>
    <t>€ 424074 + 1187 person days of volunteer time</t>
  </si>
  <si>
    <t>Richard Luxmoore                  comm pers 2018</t>
  </si>
  <si>
    <t>Richard Luxmoore    rluxmoore@nts.org.uk</t>
  </si>
  <si>
    <t>Signs of increased breeding success of shags
Phalacrocorax aristotelis, razorbills Alca torda and puffins Fratercula arctica were noticed since the Island was decleared rat free. The first successful breeding in over 10 years of Manx shearwater Puffinus puffinus was recorded in 2006. Other key results included the establishment of rat-proof waste management,
freight and quarantine procedures and long-term rat surveillance, coupled with
a contingency plan for action in the event of a rat being accidentally reintroduced
to the islands. It was important to demonstrate that action can be taken to ensure that Natura
2000 sites, which have suffered a loss of biodiversity can be managed in a way
that reverses the cause of the decline. Such expertise needs to be shared with the
managers of other action plans for Natura 2000 sites.</t>
  </si>
  <si>
    <t>Rattus rattus and Rattus norvegicus</t>
  </si>
  <si>
    <t xml:space="preserve">Rat control to improve the breeding success of nesting endemic petrels </t>
  </si>
  <si>
    <t>Distribution of rodent baits within protected dispensers in inhabited area</t>
  </si>
  <si>
    <t>Reunion Island</t>
  </si>
  <si>
    <t>kg/ha per treatment</t>
  </si>
  <si>
    <t xml:space="preserve">Between 5-10 </t>
  </si>
  <si>
    <t>4-6 months divided in 2 seasonal campaigns (winter: 2-3 months and Summer: 2-3 months)</t>
  </si>
  <si>
    <t>Significant decrease in rats density on breeding petrels colonies</t>
  </si>
  <si>
    <t xml:space="preserve">huge benefits for native species and no problem with non target species </t>
  </si>
  <si>
    <t>LIFE13 BIO FR 000075  - LIFE PETRELS - Halting the decline of endemic Petrels from Reunion Island: demonstration of large-scale innovative conservation actions</t>
  </si>
  <si>
    <t>evaluation in progress (deliverable in 2020)</t>
  </si>
  <si>
    <t xml:space="preserve">intensive control on breeding colonies covered 6 ha, and moderated control in the periphery covered 4 ha more=&gt; 10 ha </t>
  </si>
  <si>
    <t>Patrick Pinet                     comm pers 2018</t>
  </si>
  <si>
    <t>http://www.petrels.re/</t>
  </si>
  <si>
    <t>Patrick PINET patrick.pinet@reunion-parcnational.fr</t>
  </si>
  <si>
    <t>Still to be confirmed</t>
  </si>
  <si>
    <t xml:space="preserve">  Felinae</t>
  </si>
  <si>
    <t xml:space="preserve">Cat control to improve the breeding success of nesting endemic petrels </t>
  </si>
  <si>
    <t>Trapping with live traps and euthanasia from a veterinary and trapping with lethal traps. In 2016, we optimised the cat control protocol allowing us to reduce the management cost,  by increasing efficiency and areas covered (a scientific paper is in preparation)</t>
  </si>
  <si>
    <t xml:space="preserve">traps/year </t>
  </si>
  <si>
    <t>Around 400 traps/year that covered around 7500 ha for a total so far of 6000-14000 night-traps</t>
  </si>
  <si>
    <t>Between 10~12 month/year</t>
  </si>
  <si>
    <t>330 cats have been captured since the start of LIFE+ project in 2015 on 495 captured cats since 2010 : around 70%</t>
  </si>
  <si>
    <t>7670 ha</t>
  </si>
  <si>
    <t>Aerial baiting on the main island, baiting with bait-stations on satellite islets</t>
  </si>
  <si>
    <t>Isle of Tavolara and surrounding islets</t>
  </si>
  <si>
    <t>days of baiting</t>
  </si>
  <si>
    <t>2 days preliminary fly test, 3 days aerial baiting, 20 man days terrestrial baiting in no-fly zones and islets</t>
  </si>
  <si>
    <t>eradication to be confirmed</t>
  </si>
  <si>
    <t>LIFE12 NAT/IT/000416   - LIFE Puffinus Tavolara - Protection of the largest population of Puffinus yelkouan on Earth and containment and eradication of invasive alien</t>
  </si>
  <si>
    <t>600 ha</t>
  </si>
  <si>
    <t>Paolo SPOSIMO                comm pers</t>
  </si>
  <si>
    <t>http://www.lifepuffinustavolara.it/</t>
  </si>
  <si>
    <t>Ms. Valentina Secchi (Comune di Olbia) vsecchi@comune.olbia.ot.it; Mr Paolo Sposimo (NEMO Ltd) sposimo@nemoambiente.com</t>
  </si>
  <si>
    <t xml:space="preserve">Still to be confirmed but the first traces of Suncus etruscus have been found </t>
  </si>
  <si>
    <t>capra</t>
  </si>
  <si>
    <t>bovidae</t>
  </si>
  <si>
    <t>Numerical control to reduce impacts on habitats and risk of poisoning (and of raptors secondary poisoning)</t>
  </si>
  <si>
    <t>trapping in the only accessible sector of the island</t>
  </si>
  <si>
    <t xml:space="preserve">Isle of Tavolara </t>
  </si>
  <si>
    <t xml:space="preserve">man days
</t>
  </si>
  <si>
    <t>Uncertain evaluation, roughly 45 days</t>
  </si>
  <si>
    <t>numerical control only in a secotor of the island</t>
  </si>
  <si>
    <t>Uncertain legislation, inaccessibility of most of the island (due to the steep morphology) for trapping activities</t>
  </si>
  <si>
    <t>Bio-security to reduce reinvasion risk</t>
  </si>
  <si>
    <t>Monitoring, prevention, information</t>
  </si>
  <si>
    <t>1 month for implementation, 1-2 days month for recurrent activities</t>
  </si>
  <si>
    <t>permanent</t>
  </si>
  <si>
    <t>Reduction of reinvasion risk</t>
  </si>
  <si>
    <t>oct-17</t>
  </si>
  <si>
    <t>indefinite</t>
  </si>
  <si>
    <t>620 ha</t>
  </si>
  <si>
    <t>38 €/ha implementation</t>
  </si>
  <si>
    <t>Lampropeltis californiae</t>
  </si>
  <si>
    <t>Lampropeltis</t>
  </si>
  <si>
    <t>Colubrid</t>
  </si>
  <si>
    <t>The main objective of this project is to reduce the density and abundance of the California kingsnake, Lampropeltis californiae, on Gran Canaria Island. The ultimate goal is to minimize their impact on the island’s biodiversity, particularly on the species they mainly prey on, such as Gallotia stehlini, Chalcides sexlineatus, both exclusive species of Gran Canaria, and Tarentola boetgeri.</t>
  </si>
  <si>
    <t>EARLY WARNING SYSTEM</t>
  </si>
  <si>
    <t>5.928 (september 2018) snakes have been captured, the 53% (3.171) of the captures were able thanks to the Early Warning System. The percentage of captures IN 2018 is 26% (272 of 1,039 totals).</t>
  </si>
  <si>
    <t xml:space="preserve">LIFE10 NAT/ES/000565   - LAMPROPELTIS - Control of the invasive species Lampropeltis getula californiae on the island of Gran Canaria (BIODIV) </t>
  </si>
  <si>
    <t>Km2</t>
  </si>
  <si>
    <t xml:space="preserve">Ramón Gallo barneto comm pers </t>
  </si>
  <si>
    <t>https://www.lifelampropeltis.com/</t>
  </si>
  <si>
    <t>Ramón Gallo barneto             rgalbar@gesplan.es</t>
  </si>
  <si>
    <t xml:space="preserve">Data regarding captures are updated until 2018 as the project is goin on. On the effectiveness of the project, the effectiveness of the traps was improved, but not the control of the species dispersion (as frequently they appear in different places).  On the other hand, the social acceptance of the population is very high, every year there is an increase of records thanks to citizen collaboration, and the use of the smartphone App called Lampropeltis has contributed to this. Probably from 2019, there will be an increase in funding to increase biosecurity and EWS.
</t>
  </si>
  <si>
    <t>DIRECT CAPTURE</t>
  </si>
  <si>
    <t>5.928 (september 2018) snakes have been captured, the 26,2 % (1.550) of the captures were able thanks to DIRECT CAPTURE. The percentage of direct captures during 2018 (even before finish year), with a 20 % (208 of 1,039 totals).</t>
  </si>
  <si>
    <t>TRAPPING</t>
  </si>
  <si>
    <t>5.928 (september 2018) snakes have been captured, the 17,8% (1.058) of the captures were able thanks to the traps. The percentage of captures with the traps reached a maximum during 2018 (even before finish year), with a 26% (272 of 1,039 totals).</t>
  </si>
  <si>
    <t xml:space="preserve">Near complete eradication  in at least two areas in Lombardy and Piedmont. In Piedmont in the area toward the Alps, in Lombardy in the area at the east  of Milan. Control activities are ongoing in Lombardy. Live-trapping followed by euthanasia was used to eliminate 2 200 non-native squirrels in Lombardy. In Piedmont region, only grey squirrel control activities were possible, since the area used by grey squirrel covers more than 2 000 km2 (the most extensive area for grey squirrel in Italy). </t>
  </si>
  <si>
    <r>
      <t xml:space="preserve">Parkes, J., Fisher, P., Robinson, S. and Aguirre-Muñoz, A., 2014. Eradication of feral cats from large islands: an assessment of the effort required for success. </t>
    </r>
    <r>
      <rPr>
        <i/>
        <sz val="10"/>
        <rFont val="Arial "/>
      </rPr>
      <t>New Zealand Journal of Ecology</t>
    </r>
    <r>
      <rPr>
        <sz val="10"/>
        <rFont val="Arial "/>
      </rPr>
      <t>, pp.307-314.</t>
    </r>
  </si>
  <si>
    <r>
      <t xml:space="preserve">Holmes, N.D., Campbell, K.J., Keitt, B., Griffiths, R., Beek, J., Donlan, C.J. and Broome, K., 2016. Correction: reporting costs for invasive vertebrate eradications. </t>
    </r>
    <r>
      <rPr>
        <i/>
        <sz val="10"/>
        <rFont val="Arial "/>
      </rPr>
      <t>Biological Invasions</t>
    </r>
    <r>
      <rPr>
        <sz val="10"/>
        <rFont val="Arial "/>
      </rPr>
      <t xml:space="preserve">, </t>
    </r>
    <r>
      <rPr>
        <i/>
        <sz val="10"/>
        <rFont val="Arial "/>
      </rPr>
      <t>18</t>
    </r>
    <r>
      <rPr>
        <sz val="10"/>
        <rFont val="Arial "/>
      </rPr>
      <t>(10), pp.2801-2807.</t>
    </r>
  </si>
  <si>
    <r>
      <t>Campbell, K. J., Harper, G., Algar, D., Hanson, C. C., Keitt, B. S., &amp; Robinson, S. (2011). Review of feral cat eradications on islands. </t>
    </r>
    <r>
      <rPr>
        <i/>
        <sz val="10"/>
        <rFont val="Arial "/>
      </rPr>
      <t>Island Invasives: Eradication and Management’.(Eds CR Veitch, MN Clout and DR Towns.) pp</t>
    </r>
    <r>
      <rPr>
        <sz val="10"/>
        <rFont val="Arial "/>
      </rPr>
      <t>, 37-46.</t>
    </r>
  </si>
  <si>
    <r>
      <t xml:space="preserve">Adriaens, T., Baert, K., Breyne, P., Casaer, J., Devisscher, S., Onkelinx, T., Pieters, S. and Stuyck, J., 2015. Successful eradication of a suburban Pallas’s squirrel Callosciurus erythraeus (Pallas 1779)(Rodentia, Sciuridae) population in Flanders (northern Belgium). </t>
    </r>
    <r>
      <rPr>
        <i/>
        <sz val="10"/>
        <rFont val="Arial "/>
      </rPr>
      <t>Biological invasions</t>
    </r>
    <r>
      <rPr>
        <sz val="10"/>
        <rFont val="Arial "/>
      </rPr>
      <t xml:space="preserve">, </t>
    </r>
    <r>
      <rPr>
        <i/>
        <sz val="10"/>
        <rFont val="Arial "/>
      </rPr>
      <t>17</t>
    </r>
    <r>
      <rPr>
        <sz val="10"/>
        <rFont val="Arial "/>
      </rPr>
      <t>(9), pp.2517-2526.</t>
    </r>
  </si>
  <si>
    <r>
      <t xml:space="preserve">Mazzamuto, M.V., Panzeri, M., Wauters, L., Preatoni, D. and Martinoli, A., 2016. Knowledge, management and optimization: the use of live traps in control of non-native squirrels. </t>
    </r>
    <r>
      <rPr>
        <i/>
        <sz val="10"/>
        <rFont val="Arial "/>
      </rPr>
      <t>Mammalia</t>
    </r>
    <r>
      <rPr>
        <sz val="10"/>
        <rFont val="Arial "/>
      </rPr>
      <t xml:space="preserve">, </t>
    </r>
    <r>
      <rPr>
        <i/>
        <sz val="10"/>
        <rFont val="Arial "/>
      </rPr>
      <t>80</t>
    </r>
    <r>
      <rPr>
        <sz val="10"/>
        <rFont val="Arial "/>
      </rPr>
      <t>(3), pp.305-311.</t>
    </r>
  </si>
  <si>
    <r>
      <t xml:space="preserve">Komine, H., Takeshita, K., Abe, S., Ishikawa, T., Kimura, M., Hashimoto, T., Kitaura, K., Morosawa, T., Seki, K. and Kaji, K., 2016. Relationships between capture-site characteristics and capture levels of the invasive mongoose on Amami-Oshima Island, Japan. </t>
    </r>
    <r>
      <rPr>
        <i/>
        <sz val="10"/>
        <rFont val="Arial "/>
      </rPr>
      <t>Biological invasions</t>
    </r>
    <r>
      <rPr>
        <sz val="10"/>
        <rFont val="Arial "/>
      </rPr>
      <t xml:space="preserve">, </t>
    </r>
    <r>
      <rPr>
        <i/>
        <sz val="10"/>
        <rFont val="Arial "/>
      </rPr>
      <t>18</t>
    </r>
    <r>
      <rPr>
        <sz val="10"/>
        <rFont val="Arial "/>
      </rPr>
      <t>(2), pp.487-495.</t>
    </r>
  </si>
  <si>
    <r>
      <t xml:space="preserve">Johnson, S.R., Berentsen, A.R., Ellis, C., Davis, A. and Vercauteren, K.C., 2016. Estimates of small Indian mongoose densities: Implications for rabies management. </t>
    </r>
    <r>
      <rPr>
        <i/>
        <sz val="10"/>
        <rFont val="Arial "/>
      </rPr>
      <t>The Journal of Wildlife Management</t>
    </r>
    <r>
      <rPr>
        <sz val="10"/>
        <rFont val="Arial "/>
      </rPr>
      <t xml:space="preserve">, </t>
    </r>
    <r>
      <rPr>
        <i/>
        <sz val="10"/>
        <rFont val="Arial "/>
      </rPr>
      <t>80</t>
    </r>
    <r>
      <rPr>
        <sz val="10"/>
        <rFont val="Arial "/>
      </rPr>
      <t>(1), pp.37-47.</t>
    </r>
  </si>
  <si>
    <r>
      <t xml:space="preserve">Fukasawa, K., Hashimoto, T., Tatara, M. and Abe, S., 2013. Reconstruction and prediction of invasive mongoose population dynamics from history of introduction and management: a B ayesian state‐space modelling approach. </t>
    </r>
    <r>
      <rPr>
        <i/>
        <sz val="10"/>
        <rFont val="Arial "/>
      </rPr>
      <t>Journal of Applied Ecology</t>
    </r>
    <r>
      <rPr>
        <sz val="10"/>
        <rFont val="Arial "/>
      </rPr>
      <t xml:space="preserve">, </t>
    </r>
    <r>
      <rPr>
        <i/>
        <sz val="10"/>
        <rFont val="Arial "/>
      </rPr>
      <t>50</t>
    </r>
    <r>
      <rPr>
        <sz val="10"/>
        <rFont val="Arial "/>
      </rPr>
      <t>(2), pp.469-478.</t>
    </r>
  </si>
  <si>
    <r>
      <t xml:space="preserve">Louette, G., Devisscher, S. and Adriaens, T., 2013. Control of invasive American bullfrog Lithobates catesbeianus in small shallow water bodies. </t>
    </r>
    <r>
      <rPr>
        <i/>
        <sz val="10"/>
        <rFont val="Arial "/>
      </rPr>
      <t>European Journal of Wildlife Research</t>
    </r>
    <r>
      <rPr>
        <sz val="10"/>
        <rFont val="Arial "/>
      </rPr>
      <t xml:space="preserve">, </t>
    </r>
    <r>
      <rPr>
        <i/>
        <sz val="10"/>
        <rFont val="Arial "/>
      </rPr>
      <t>59</t>
    </r>
    <r>
      <rPr>
        <sz val="10"/>
        <rFont val="Arial "/>
      </rPr>
      <t>(1), pp.105-114.</t>
    </r>
  </si>
  <si>
    <r>
      <t xml:space="preserve">Louette, G., 2012. Use of a native predator for the control of an invasive amphibian. </t>
    </r>
    <r>
      <rPr>
        <i/>
        <sz val="10"/>
        <rFont val="Arial "/>
      </rPr>
      <t>Wildlife Research</t>
    </r>
    <r>
      <rPr>
        <sz val="10"/>
        <rFont val="Arial "/>
      </rPr>
      <t xml:space="preserve">, </t>
    </r>
    <r>
      <rPr>
        <i/>
        <sz val="10"/>
        <rFont val="Arial "/>
      </rPr>
      <t>39</t>
    </r>
    <r>
      <rPr>
        <sz val="10"/>
        <rFont val="Arial "/>
      </rPr>
      <t>(3), pp.271-278.</t>
    </r>
  </si>
  <si>
    <r>
      <t xml:space="preserve">Waeber, K., Spencer, J. and Dolman, P.M., 2013. Achieving landscape‐scale deer management for biodiversity conservation: The need to consider sources and sinks. </t>
    </r>
    <r>
      <rPr>
        <i/>
        <sz val="10"/>
        <rFont val="Arial "/>
      </rPr>
      <t>The Journal of Wildlife Management</t>
    </r>
    <r>
      <rPr>
        <sz val="10"/>
        <rFont val="Arial "/>
      </rPr>
      <t xml:space="preserve">, </t>
    </r>
    <r>
      <rPr>
        <i/>
        <sz val="10"/>
        <rFont val="Arial "/>
      </rPr>
      <t>77</t>
    </r>
    <r>
      <rPr>
        <sz val="10"/>
        <rFont val="Arial "/>
      </rPr>
      <t>(4), pp.726-736.</t>
    </r>
  </si>
  <si>
    <r>
      <t xml:space="preserve">Putman, R., Langbein, J., Green, P. and Watson, P., 2011. Identifying threshold densities for wild deer in the UK above which negative impacts may occur. </t>
    </r>
    <r>
      <rPr>
        <i/>
        <sz val="10"/>
        <rFont val="Arial "/>
      </rPr>
      <t>Mammal Review</t>
    </r>
    <r>
      <rPr>
        <sz val="10"/>
        <rFont val="Arial "/>
      </rPr>
      <t xml:space="preserve">, </t>
    </r>
    <r>
      <rPr>
        <i/>
        <sz val="10"/>
        <rFont val="Arial "/>
      </rPr>
      <t>41</t>
    </r>
    <r>
      <rPr>
        <sz val="10"/>
        <rFont val="Arial "/>
      </rPr>
      <t>(3), pp.175-196.</t>
    </r>
  </si>
  <si>
    <r>
      <t xml:space="preserve">Bertolino, S. and Viterbi, R., 2010. Long-term cost-effectiveness of coypu (Myocastor coypus) control in Piedmont (Italy). </t>
    </r>
    <r>
      <rPr>
        <i/>
        <sz val="10"/>
        <rFont val="Arial "/>
      </rPr>
      <t>Biological invasions</t>
    </r>
    <r>
      <rPr>
        <sz val="10"/>
        <rFont val="Arial "/>
      </rPr>
      <t xml:space="preserve">, </t>
    </r>
    <r>
      <rPr>
        <i/>
        <sz val="10"/>
        <rFont val="Arial "/>
      </rPr>
      <t>12</t>
    </r>
    <r>
      <rPr>
        <sz val="10"/>
        <rFont val="Arial "/>
      </rPr>
      <t>(8), pp.2549-2558.</t>
    </r>
  </si>
  <si>
    <r>
      <t xml:space="preserve">Baker, S.J., 2010. Control and eradication of invasive mammals in Great Britain. </t>
    </r>
    <r>
      <rPr>
        <i/>
        <sz val="10"/>
        <rFont val="Arial "/>
      </rPr>
      <t>Revue scientifique et technique</t>
    </r>
    <r>
      <rPr>
        <sz val="10"/>
        <rFont val="Arial "/>
      </rPr>
      <t xml:space="preserve">, </t>
    </r>
    <r>
      <rPr>
        <i/>
        <sz val="10"/>
        <rFont val="Arial "/>
      </rPr>
      <t>29</t>
    </r>
    <r>
      <rPr>
        <sz val="10"/>
        <rFont val="Arial "/>
      </rPr>
      <t>(2), p.311.</t>
    </r>
  </si>
  <si>
    <r>
      <t xml:space="preserve">Cocchi, R. and Riga, F., 2008. Control of a coypu Myocastor coypus population in northern Italy and management implications. </t>
    </r>
    <r>
      <rPr>
        <i/>
        <sz val="10"/>
        <rFont val="Arial "/>
      </rPr>
      <t>Italian journal of zoology</t>
    </r>
    <r>
      <rPr>
        <sz val="10"/>
        <rFont val="Arial "/>
      </rPr>
      <t xml:space="preserve">, </t>
    </r>
    <r>
      <rPr>
        <i/>
        <sz val="10"/>
        <rFont val="Arial "/>
      </rPr>
      <t>75</t>
    </r>
    <r>
      <rPr>
        <sz val="10"/>
        <rFont val="Arial "/>
      </rPr>
      <t>(1), pp.37-42.</t>
    </r>
  </si>
  <si>
    <r>
      <t xml:space="preserve">Panzacchi, M., Cocchi, R., Genovesi, P. and Bertolino, S., 2007. Population control of coypu Myocastor coypus in Italy compared to eradication in UK: a cost-benefit analysis. </t>
    </r>
    <r>
      <rPr>
        <i/>
        <sz val="10"/>
        <rFont val="Arial "/>
      </rPr>
      <t>Wildlife Biology</t>
    </r>
    <r>
      <rPr>
        <sz val="10"/>
        <rFont val="Arial "/>
      </rPr>
      <t xml:space="preserve">, </t>
    </r>
    <r>
      <rPr>
        <i/>
        <sz val="10"/>
        <rFont val="Arial "/>
      </rPr>
      <t>13</t>
    </r>
    <r>
      <rPr>
        <sz val="10"/>
        <rFont val="Arial "/>
      </rPr>
      <t>(2), pp.159-171.</t>
    </r>
  </si>
  <si>
    <r>
      <t xml:space="preserve">Bertolino, Sandro, Aurelio Perrone, and Laura Gola. "Effectiveness of coypu control in small Italian wetland areas." </t>
    </r>
    <r>
      <rPr>
        <i/>
        <sz val="10"/>
        <rFont val="Arial "/>
      </rPr>
      <t>Wildlife Society Bulletin</t>
    </r>
    <r>
      <rPr>
        <sz val="10"/>
        <rFont val="Arial "/>
      </rPr>
      <t xml:space="preserve"> 33, no. 2 (2005): 714-720.</t>
    </r>
  </si>
  <si>
    <r>
      <t xml:space="preserve">van Loon, E.E., Bos, D., van Hellenberg Hubar, C.J. and Ydenberg, R.C., 2017. A historical perspective on the effects of trapping and controlling the muskrat (Ondatra zibethicus) in the Netherlands. </t>
    </r>
    <r>
      <rPr>
        <i/>
        <sz val="10"/>
        <rFont val="Arial "/>
      </rPr>
      <t>Pest management science</t>
    </r>
    <r>
      <rPr>
        <sz val="10"/>
        <rFont val="Arial "/>
      </rPr>
      <t xml:space="preserve">, </t>
    </r>
    <r>
      <rPr>
        <i/>
        <sz val="10"/>
        <rFont val="Arial "/>
      </rPr>
      <t>73</t>
    </r>
    <r>
      <rPr>
        <sz val="10"/>
        <rFont val="Arial "/>
      </rPr>
      <t>(2), pp.305-312.</t>
    </r>
  </si>
  <si>
    <r>
      <t xml:space="preserve">Bos, D. and Ydenberg, R., 2011. Evaluation of alternative management strategies of muskrat Ondatra zibethicus population control using a population model. </t>
    </r>
    <r>
      <rPr>
        <i/>
        <sz val="10"/>
        <rFont val="Arial "/>
      </rPr>
      <t>Wildlife Biology</t>
    </r>
    <r>
      <rPr>
        <sz val="10"/>
        <rFont val="Arial "/>
      </rPr>
      <t xml:space="preserve">, </t>
    </r>
    <r>
      <rPr>
        <i/>
        <sz val="10"/>
        <rFont val="Arial "/>
      </rPr>
      <t>17</t>
    </r>
    <r>
      <rPr>
        <sz val="10"/>
        <rFont val="Arial "/>
      </rPr>
      <t>(2), pp.143-155.</t>
    </r>
  </si>
  <si>
    <r>
      <t xml:space="preserve">Robertson, P.A., Adriaens, T., Caizergues, A., Cranswick, P.A., Devos, K., Gutiérrez-Expósito, C., Henderson, I., Hughes, B., Mill, A.C. and Smith, G.C., 2015. Towards the European eradication of the North American ruddy duck. </t>
    </r>
    <r>
      <rPr>
        <i/>
        <sz val="10"/>
        <rFont val="Arial "/>
      </rPr>
      <t>Biological Invasions</t>
    </r>
    <r>
      <rPr>
        <sz val="10"/>
        <rFont val="Arial "/>
      </rPr>
      <t xml:space="preserve">, </t>
    </r>
    <r>
      <rPr>
        <i/>
        <sz val="10"/>
        <rFont val="Arial "/>
      </rPr>
      <t>17</t>
    </r>
    <r>
      <rPr>
        <sz val="10"/>
        <rFont val="Arial "/>
      </rPr>
      <t>(1), pp.9-12.</t>
    </r>
  </si>
  <si>
    <r>
      <t xml:space="preserve">Beasley, J.C., Olson, Z.H., Beatty, W.S., Dharmarajan, G. and Rhodes Jr, O.E., 2013. Effects of culling on mesopredator population dynamics. </t>
    </r>
    <r>
      <rPr>
        <i/>
        <sz val="10"/>
        <rFont val="Arial "/>
      </rPr>
      <t>PloS one</t>
    </r>
    <r>
      <rPr>
        <sz val="10"/>
        <rFont val="Arial "/>
      </rPr>
      <t xml:space="preserve">, </t>
    </r>
    <r>
      <rPr>
        <i/>
        <sz val="10"/>
        <rFont val="Arial "/>
      </rPr>
      <t>8</t>
    </r>
    <r>
      <rPr>
        <sz val="10"/>
        <rFont val="Arial "/>
      </rPr>
      <t>(3), p.e58982.</t>
    </r>
  </si>
  <si>
    <r>
      <t xml:space="preserve">Ratnaswamy, M.J., Warren, R.J., Kramer, M.T. and Adam, M.D., 1997. Comparisons of lethal and nonlethal techniques to reduce raccoon depredation of sea turtle nests. </t>
    </r>
    <r>
      <rPr>
        <i/>
        <sz val="10"/>
        <rFont val="Arial "/>
      </rPr>
      <t>The Journal of wildlife management</t>
    </r>
    <r>
      <rPr>
        <sz val="10"/>
        <rFont val="Arial "/>
      </rPr>
      <t>, pp.368-376.</t>
    </r>
  </si>
  <si>
    <r>
      <t xml:space="preserve">Robertson, P.A., Adriaens, T., Lambin, X., Mill, A., Roy, S., Shuttleworth, C.M. and Sutton‐Croft, M., 2017. The large‐scale removal of mammalian invasive alien species in Northern Europe. </t>
    </r>
    <r>
      <rPr>
        <i/>
        <sz val="10"/>
        <rFont val="Arial "/>
      </rPr>
      <t>Pest management science</t>
    </r>
    <r>
      <rPr>
        <sz val="10"/>
        <rFont val="Arial "/>
      </rPr>
      <t xml:space="preserve">, </t>
    </r>
    <r>
      <rPr>
        <i/>
        <sz val="10"/>
        <rFont val="Arial "/>
      </rPr>
      <t>73</t>
    </r>
    <r>
      <rPr>
        <sz val="10"/>
        <rFont val="Arial "/>
      </rPr>
      <t>(2), pp.273-279.</t>
    </r>
  </si>
  <si>
    <r>
      <t xml:space="preserve">Schuchert, P., Shuttleworth, C.M., McInnes, C.J., Everest, D.J. and Rushton, S.P., 2014. Landscape scale impacts of culling upon a European grey squirrel population: can trapping reduce population size and decrease the threat of squirrelpox virus infection for the native red squirrel?. </t>
    </r>
    <r>
      <rPr>
        <i/>
        <sz val="10"/>
        <rFont val="Arial "/>
      </rPr>
      <t>Biological invasions</t>
    </r>
    <r>
      <rPr>
        <sz val="10"/>
        <rFont val="Arial "/>
      </rPr>
      <t xml:space="preserve">, </t>
    </r>
    <r>
      <rPr>
        <i/>
        <sz val="10"/>
        <rFont val="Arial "/>
      </rPr>
      <t>16</t>
    </r>
    <r>
      <rPr>
        <sz val="10"/>
        <rFont val="Arial "/>
      </rPr>
      <t>(11), pp.2381-2391.</t>
    </r>
  </si>
  <si>
    <r>
      <t xml:space="preserve">Mayle, B.A. and Broome, A.C., 2013. Changes in the impact and control of an invasive alien: the grey squirrel (Sciurus carolinensis) in Great Britain, as determined from regional surveys. </t>
    </r>
    <r>
      <rPr>
        <i/>
        <sz val="10"/>
        <rFont val="Arial "/>
      </rPr>
      <t>Pest management science</t>
    </r>
    <r>
      <rPr>
        <sz val="10"/>
        <rFont val="Arial "/>
      </rPr>
      <t xml:space="preserve">, </t>
    </r>
    <r>
      <rPr>
        <i/>
        <sz val="10"/>
        <rFont val="Arial "/>
      </rPr>
      <t>69</t>
    </r>
    <r>
      <rPr>
        <sz val="10"/>
        <rFont val="Arial "/>
      </rPr>
      <t>(3), pp.323-333.</t>
    </r>
  </si>
  <si>
    <r>
      <t xml:space="preserve">Lawton, C. and Rochford, J., 2007, January. The recovery of grey squirrel (Sciurus carolinensis) populations after intensive control programmes. In </t>
    </r>
    <r>
      <rPr>
        <i/>
        <sz val="10"/>
        <rFont val="Arial "/>
      </rPr>
      <t>Biology and Environment: Proceedings of the Royal Irish Academy</t>
    </r>
    <r>
      <rPr>
        <sz val="10"/>
        <rFont val="Arial "/>
      </rPr>
      <t xml:space="preserve"> (pp. 19-29). Royal Irish Academy.</t>
    </r>
  </si>
  <si>
    <r>
      <t xml:space="preserve">Bertolino, S. and Genovesi, P., 2003. Spread and attempted eradication of the grey squirrel (Sciurus carolinensis) in Italy, and consequences for the red squirrel (Sciurus vulgaris) in Eurasia. </t>
    </r>
    <r>
      <rPr>
        <i/>
        <sz val="10"/>
        <rFont val="Arial "/>
      </rPr>
      <t>Biological Conservation</t>
    </r>
    <r>
      <rPr>
        <sz val="10"/>
        <rFont val="Arial "/>
      </rPr>
      <t xml:space="preserve">, </t>
    </r>
    <r>
      <rPr>
        <i/>
        <sz val="10"/>
        <rFont val="Arial "/>
      </rPr>
      <t>109</t>
    </r>
    <r>
      <rPr>
        <sz val="10"/>
        <rFont val="Arial "/>
      </rPr>
      <t>(3), pp.351-358.</t>
    </r>
  </si>
  <si>
    <r>
      <t xml:space="preserve">Rushton, S.P., Gurnell, J., Lurz, P.W. and Fuller, R.M., 2002. Modeling impacts and costs of gray squirrel control regimes on the viability of red squirrel populations. </t>
    </r>
    <r>
      <rPr>
        <i/>
        <sz val="10"/>
        <rFont val="Arial "/>
      </rPr>
      <t>The Journal of wildlife management</t>
    </r>
    <r>
      <rPr>
        <sz val="10"/>
        <rFont val="Arial "/>
      </rPr>
      <t>, pp.683-697.</t>
    </r>
  </si>
  <si>
    <r>
      <t xml:space="preserve">Krause, S.K., Kelt, D.A., Van Vuren, D.H. and Gionfriddo, J.P., 2014. Regulation of tree squirrel populations with immunocontraception: a fox squirrel example. </t>
    </r>
    <r>
      <rPr>
        <i/>
        <sz val="10"/>
        <rFont val="Arial "/>
      </rPr>
      <t>Human–Wildlife Interactions</t>
    </r>
    <r>
      <rPr>
        <sz val="10"/>
        <rFont val="Arial "/>
      </rPr>
      <t xml:space="preserve">, </t>
    </r>
    <r>
      <rPr>
        <i/>
        <sz val="10"/>
        <rFont val="Arial "/>
      </rPr>
      <t>8</t>
    </r>
    <r>
      <rPr>
        <sz val="10"/>
        <rFont val="Arial "/>
      </rPr>
      <t>(2), p.3.</t>
    </r>
  </si>
  <si>
    <r>
      <t xml:space="preserve">García-Díaz, P., Ramsey, D.S., Woolnough, A.P., Franch, M., Llorente, G.A., Montori, A., Buenetxea, X., Larrinaga, A.R., Lasceve, M., Álvarez, A. and Traverso, J.M., 2017. Challenges in confirming eradication success of invasive red-eared sliders. </t>
    </r>
    <r>
      <rPr>
        <i/>
        <sz val="10"/>
        <rFont val="Arial "/>
      </rPr>
      <t>Biological Invasions</t>
    </r>
    <r>
      <rPr>
        <sz val="10"/>
        <rFont val="Arial "/>
      </rPr>
      <t xml:space="preserve">, </t>
    </r>
    <r>
      <rPr>
        <i/>
        <sz val="10"/>
        <rFont val="Arial "/>
      </rPr>
      <t>19</t>
    </r>
    <r>
      <rPr>
        <sz val="10"/>
        <rFont val="Arial "/>
      </rPr>
      <t>(9), pp.2739-2750.</t>
    </r>
  </si>
  <si>
    <r>
      <t xml:space="preserve">Teillac-Deschamps, P., Lorrillière, R., Servais, V., Delmas, V., Cadi, A. and Prévot-Julliard, A.C., 2009. Management strategies in urban green spaces: models based on an introduced exotic pet turtle. </t>
    </r>
    <r>
      <rPr>
        <i/>
        <sz val="10"/>
        <rFont val="Arial "/>
      </rPr>
      <t>Biological Conservation</t>
    </r>
    <r>
      <rPr>
        <sz val="10"/>
        <rFont val="Arial "/>
      </rPr>
      <t xml:space="preserve">, </t>
    </r>
    <r>
      <rPr>
        <i/>
        <sz val="10"/>
        <rFont val="Arial "/>
      </rPr>
      <t>142</t>
    </r>
    <r>
      <rPr>
        <sz val="10"/>
        <rFont val="Arial "/>
      </rPr>
      <t>(10), pp.2258-2269.</t>
    </r>
  </si>
  <si>
    <r>
      <t xml:space="preserve">Martins, T.L.F., Brooke, M.D.L., Hilton, G.M., Farnsworth, S., Gould, J. and Pain, D.J., 2006. Costing eradications of alien mammals from islands. </t>
    </r>
    <r>
      <rPr>
        <i/>
        <sz val="10"/>
        <rFont val="Arial "/>
      </rPr>
      <t>Animal Conservation</t>
    </r>
    <r>
      <rPr>
        <sz val="10"/>
        <rFont val="Arial "/>
      </rPr>
      <t xml:space="preserve">, </t>
    </r>
    <r>
      <rPr>
        <i/>
        <sz val="10"/>
        <rFont val="Arial "/>
      </rPr>
      <t>9</t>
    </r>
    <r>
      <rPr>
        <sz val="10"/>
        <rFont val="Arial "/>
      </rPr>
      <t>(4), pp.439-444.</t>
    </r>
  </si>
  <si>
    <r>
      <t xml:space="preserve">Piertney, S.B., Black, A., Watt, L., Christie, D., Poncet, S. and Collins, M.A., 2016. Resolving patterns of population genetic and phylogeographic structure to inform control and eradication initiatives for brown rats Rattus norvegicus on South Georgia. </t>
    </r>
    <r>
      <rPr>
        <i/>
        <sz val="10"/>
        <rFont val="Arial "/>
      </rPr>
      <t>Journal of applied ecology</t>
    </r>
    <r>
      <rPr>
        <sz val="10"/>
        <rFont val="Arial "/>
      </rPr>
      <t xml:space="preserve">, </t>
    </r>
    <r>
      <rPr>
        <i/>
        <sz val="10"/>
        <rFont val="Arial "/>
      </rPr>
      <t>53</t>
    </r>
    <r>
      <rPr>
        <sz val="10"/>
        <rFont val="Arial "/>
      </rPr>
      <t>(2), pp.332-339.</t>
    </r>
  </si>
  <si>
    <r>
      <t xml:space="preserve">Varnham, K.J., Roy, S.S., Seymour, A., Mauremootoo, J., Jones, C.G. and Harris, S., 2002. Eradicating Indian musk shrews (Suncus murinus, Soricidae) from Mauritian offshore islands. </t>
    </r>
    <r>
      <rPr>
        <i/>
        <sz val="10"/>
        <rFont val="Arial "/>
      </rPr>
      <t>Turning the tide: the eradication of invasive species</t>
    </r>
    <r>
      <rPr>
        <sz val="10"/>
        <rFont val="Arial "/>
      </rPr>
      <t>, pp.342-349.</t>
    </r>
  </si>
  <si>
    <r>
      <t xml:space="preserve">Cruz, F., Carrion, V., Campbell, K.J., Lavoie, C. and Donlan, C.J., 2009. Bio‐economics of large‐scale eradication of feral goats from Santiago Island, Galapagos. </t>
    </r>
    <r>
      <rPr>
        <i/>
        <sz val="10"/>
        <rFont val="Arial "/>
      </rPr>
      <t>The Journal of Wildlife Management</t>
    </r>
    <r>
      <rPr>
        <sz val="10"/>
        <rFont val="Arial "/>
      </rPr>
      <t xml:space="preserve">, </t>
    </r>
    <r>
      <rPr>
        <i/>
        <sz val="10"/>
        <rFont val="Arial "/>
      </rPr>
      <t>73</t>
    </r>
    <r>
      <rPr>
        <sz val="10"/>
        <rFont val="Arial "/>
      </rPr>
      <t>(2), pp.191-200.</t>
    </r>
  </si>
  <si>
    <r>
      <t xml:space="preserve">Carrion, V., Donlan, C.J., Campbell, K.J., Lavoie, C. and Cruz, F., 2011. Archipelago-wide island restoration in the Galápagos Islands: reducing costs of invasive mammal eradication programs and reinvasion risk. </t>
    </r>
    <r>
      <rPr>
        <i/>
        <sz val="10"/>
        <rFont val="Arial "/>
      </rPr>
      <t>PLoS One</t>
    </r>
    <r>
      <rPr>
        <sz val="10"/>
        <rFont val="Arial "/>
      </rPr>
      <t xml:space="preserve">, </t>
    </r>
    <r>
      <rPr>
        <i/>
        <sz val="10"/>
        <rFont val="Arial "/>
      </rPr>
      <t>6</t>
    </r>
    <r>
      <rPr>
        <sz val="10"/>
        <rFont val="Arial "/>
      </rPr>
      <t>(5), p.e18835.</t>
    </r>
  </si>
  <si>
    <r>
      <t xml:space="preserve">Parkes, J.P., Ramsey, D.S., Macdonald, N., Walker, K., McKnight, S., Cohen, B.S. and Morrison, S.A., 2010. Rapid eradication of feral pigs (Sus scrofa) from Santa Cruz Island, California. </t>
    </r>
    <r>
      <rPr>
        <i/>
        <sz val="10"/>
        <rFont val="Arial "/>
      </rPr>
      <t>Biological Conservation</t>
    </r>
    <r>
      <rPr>
        <sz val="10"/>
        <rFont val="Arial "/>
      </rPr>
      <t xml:space="preserve">, </t>
    </r>
    <r>
      <rPr>
        <i/>
        <sz val="10"/>
        <rFont val="Arial "/>
      </rPr>
      <t>143</t>
    </r>
    <r>
      <rPr>
        <sz val="10"/>
        <rFont val="Arial "/>
      </rPr>
      <t>(3), pp.634-641.</t>
    </r>
  </si>
  <si>
    <t>242,495 km²</t>
  </si>
  <si>
    <t>€15.55 per km²</t>
  </si>
  <si>
    <r>
      <rPr>
        <i/>
        <sz val="10"/>
        <rFont val="Arial"/>
      </rPr>
      <t>Trachemys scripta</t>
    </r>
    <r>
      <rPr>
        <sz val="10"/>
        <rFont val="Arial"/>
      </rPr>
      <t xml:space="preserve"> </t>
    </r>
  </si>
  <si>
    <r>
      <t xml:space="preserve">Almost complete eradication from the Savona area where 200 animals were estimated to be present but only </t>
    </r>
    <r>
      <rPr>
        <b/>
        <sz val="10"/>
        <rFont val="Arial"/>
      </rPr>
      <t>181</t>
    </r>
    <r>
      <rPr>
        <sz val="10"/>
        <rFont val="Arial"/>
      </rPr>
      <t xml:space="preserve"> were collected and only 4-5 individuals (of different species) had been left at the end of the project</t>
    </r>
  </si>
  <si>
    <r>
      <rPr>
        <i/>
        <sz val="10"/>
        <rFont val="Arial"/>
      </rPr>
      <t>Rattus rattus</t>
    </r>
    <r>
      <rPr>
        <b/>
        <sz val="11"/>
        <color indexed="8"/>
        <rFont val="Calibri"/>
        <family val="2"/>
      </rPr>
      <t/>
    </r>
  </si>
  <si>
    <r>
      <rPr>
        <i/>
        <sz val="10"/>
        <rFont val="Arial"/>
      </rPr>
      <t xml:space="preserve">Rattus rattus </t>
    </r>
    <r>
      <rPr>
        <b/>
        <sz val="11"/>
        <color indexed="8"/>
        <rFont val="Calibri"/>
        <family val="2"/>
      </rPr>
      <t/>
    </r>
  </si>
  <si>
    <r>
      <t xml:space="preserve">Lethal poisoning of few tens of </t>
    </r>
    <r>
      <rPr>
        <i/>
        <sz val="10"/>
        <rFont val="Arial"/>
      </rPr>
      <t>Larus michahellis</t>
    </r>
    <r>
      <rPr>
        <sz val="10"/>
        <rFont val="Arial"/>
      </rPr>
      <t xml:space="preserve">and feral goats and of few individuals of </t>
    </r>
    <r>
      <rPr>
        <i/>
        <sz val="10"/>
        <rFont val="Arial"/>
      </rPr>
      <t xml:space="preserve">Corvus corax. </t>
    </r>
    <r>
      <rPr>
        <sz val="10"/>
        <rFont val="Arial"/>
      </rPr>
      <t>Absence of detectable impacts on marine environment</t>
    </r>
  </si>
  <si>
    <t>€10-150 per trap, depending on the typology described in the MANUAL, see 'Source'                              3 fieldwork teams of 2 people (2 in the Valencian Community and 1 in Portugal) dedicated to the capture + volunteers (number not available)</t>
  </si>
  <si>
    <t> £ 74 per rat ( £244,000 (contract cost)/3,300 (estimated number of rats)  Man days: 2212 (includes prep for removal, removal, intensive monitoring and final check)       Traps per km2: = 700 bait stations (1036 (number of bait stations used)/1.48 sq km (area of island))</t>
  </si>
  <si>
    <t>Estimated 600 man days. Approx. 1.25 bait stations per hectare.</t>
  </si>
  <si>
    <t>Henderson comm. pers. 2018: Henderson, 2009. The progress of the UK Ruddy Duck eradication programme. British Birds 102: 680-690.
Robertson P. A. et al, 2014. Towards the European eradication of the North American Ruddy Duck. Biological Invasion 17.1: 9-12. DOI: 10.1007/s10530-014-0704-3.</t>
  </si>
  <si>
    <t>EUR</t>
  </si>
  <si>
    <t>23800 during project</t>
  </si>
  <si>
    <t xml:space="preserve"> 244.000 (includes preparation for removal, removal, intensive monitoring and final check)</t>
  </si>
  <si>
    <t>52,6%  Eight control staff employed full-time</t>
  </si>
  <si>
    <t xml:space="preserve">Remove allochtonous terrapin  species from 2 sites of Liguria and re-introduce european pond terrapin subspecies locally present in the past </t>
  </si>
  <si>
    <t>Benefit for biodiversity</t>
  </si>
  <si>
    <t>This study provides figures on the number of man years of effort.  Assuming a cost of $50,000 per man year of effort (based on the lower estimate used by Robertson et al (2017) and 2018 prices) the total project value can be estimated as US$450000. See also costs reported in Baker, S. J. (2010). Control and eradication of invasive mammals in Great Britain. Revue scientifique et technique, 29(2), 311 (which reports a total cost of 78,000 UK STD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</si>
</sst>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2]\ #,##0;[Red]\-[$€-2]\ #,##0"/>
    <numFmt numFmtId="165" formatCode="[$€-2]\ #,##0.00;[Red]\-[$€-2]\ #,##0.00"/>
  </numFmts>
  <fonts count="18">
    <font>
      <sz val="11"/>
      <color theme="1"/>
      <name val="Calibri"/>
      <family val="2"/>
      <scheme val="minor"/>
    </font>
    <font>
      <u/>
      <sz val="11"/>
      <color theme="10"/>
      <name val="Calibri"/>
      <family val="2"/>
      <scheme val="minor"/>
    </font>
    <font>
      <sz val="10"/>
      <color theme="1"/>
      <name val="Arial "/>
    </font>
    <font>
      <sz val="10"/>
      <color rgb="FFFF0000"/>
      <name val="Arial "/>
    </font>
    <font>
      <sz val="11"/>
      <color theme="1"/>
      <name val="Calibri"/>
      <family val="2"/>
      <scheme val="minor"/>
    </font>
    <font>
      <b/>
      <sz val="11"/>
      <color indexed="8"/>
      <name val="Calibri"/>
      <family val="2"/>
    </font>
    <font>
      <b/>
      <sz val="9"/>
      <color indexed="81"/>
      <name val="Tahoma"/>
      <family val="2"/>
    </font>
    <font>
      <sz val="9"/>
      <color indexed="81"/>
      <name val="Tahoma"/>
      <family val="2"/>
    </font>
    <font>
      <b/>
      <sz val="10"/>
      <name val="Arial"/>
    </font>
    <font>
      <sz val="10"/>
      <name val="Arial"/>
    </font>
    <font>
      <sz val="10"/>
      <name val="Arial "/>
    </font>
    <font>
      <i/>
      <sz val="10"/>
      <name val="Arial "/>
    </font>
    <font>
      <sz val="11"/>
      <name val="Calibri"/>
      <family val="2"/>
      <scheme val="minor"/>
    </font>
    <font>
      <b/>
      <sz val="10"/>
      <name val="Arial "/>
    </font>
    <font>
      <u/>
      <sz val="10"/>
      <name val="Arial "/>
    </font>
    <font>
      <u/>
      <sz val="11"/>
      <name val="Calibri"/>
      <family val="2"/>
      <scheme val="minor"/>
    </font>
    <font>
      <i/>
      <sz val="10"/>
      <name val="Arial"/>
    </font>
    <font>
      <u/>
      <sz val="10"/>
      <name val="Arial"/>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4" tint="0.39997558519241921"/>
        <bgColor indexed="64"/>
      </patternFill>
    </fill>
  </fills>
  <borders count="7">
    <border>
      <left/>
      <right/>
      <top/>
      <bottom/>
      <diagonal/>
    </border>
    <border>
      <left/>
      <right style="thin">
        <color indexed="23"/>
      </right>
      <top style="medium">
        <color indexed="23"/>
      </top>
      <bottom style="medium">
        <color indexed="23"/>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right style="thin">
        <color indexed="23"/>
      </right>
      <top style="thin">
        <color indexed="23"/>
      </top>
      <bottom style="medium">
        <color indexed="23"/>
      </bottom>
      <diagonal/>
    </border>
    <border>
      <left/>
      <right style="thin">
        <color indexed="23"/>
      </right>
      <top style="thin">
        <color indexed="23"/>
      </top>
      <bottom/>
      <diagonal/>
    </border>
    <border>
      <left/>
      <right style="thin">
        <color auto="1"/>
      </right>
      <top style="thin">
        <color auto="1"/>
      </top>
      <bottom style="thin">
        <color auto="1"/>
      </bottom>
      <diagonal/>
    </border>
  </borders>
  <cellStyleXfs count="3">
    <xf numFmtId="0" fontId="0" fillId="0" borderId="0"/>
    <xf numFmtId="0" fontId="1" fillId="0" borderId="0" applyNumberFormat="0" applyFill="0" applyBorder="0" applyAlignment="0" applyProtection="0"/>
    <xf numFmtId="44" fontId="4" fillId="0" borderId="0" applyFont="0" applyFill="0" applyBorder="0" applyAlignment="0" applyProtection="0"/>
  </cellStyleXfs>
  <cellXfs count="55">
    <xf numFmtId="0" fontId="0" fillId="0" borderId="0" xfId="0"/>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Alignment="1">
      <alignment horizontal="center"/>
    </xf>
    <xf numFmtId="0" fontId="3" fillId="0" borderId="0" xfId="0" applyFont="1" applyAlignment="1">
      <alignment horizontal="center"/>
    </xf>
    <xf numFmtId="0" fontId="10" fillId="0" borderId="0" xfId="0" applyFont="1" applyFill="1" applyBorder="1" applyAlignment="1">
      <alignment horizontal="left" vertical="top"/>
    </xf>
    <xf numFmtId="0" fontId="11" fillId="0" borderId="0" xfId="0" applyFont="1" applyFill="1" applyBorder="1" applyAlignment="1">
      <alignment horizontal="left" vertical="top"/>
    </xf>
    <xf numFmtId="1" fontId="10" fillId="0" borderId="0" xfId="0" applyNumberFormat="1" applyFont="1" applyFill="1" applyBorder="1" applyAlignment="1">
      <alignment horizontal="left" vertical="top"/>
    </xf>
    <xf numFmtId="2" fontId="10" fillId="0" borderId="0" xfId="0" applyNumberFormat="1" applyFont="1" applyFill="1" applyBorder="1" applyAlignment="1">
      <alignment horizontal="left" vertical="top"/>
    </xf>
    <xf numFmtId="0" fontId="12" fillId="0" borderId="0" xfId="0" applyFont="1" applyFill="1" applyBorder="1" applyAlignment="1">
      <alignment horizontal="left" vertical="top"/>
    </xf>
    <xf numFmtId="0" fontId="10" fillId="0" borderId="0" xfId="0" applyFont="1" applyFill="1" applyAlignment="1">
      <alignment vertical="top"/>
    </xf>
    <xf numFmtId="0" fontId="10" fillId="0" borderId="0" xfId="0" applyFont="1" applyFill="1" applyAlignment="1">
      <alignment horizontal="center"/>
    </xf>
    <xf numFmtId="0" fontId="10" fillId="0" borderId="0" xfId="0" applyFont="1" applyFill="1" applyAlignment="1">
      <alignment horizontal="left"/>
    </xf>
    <xf numFmtId="0" fontId="13" fillId="0" borderId="0" xfId="0" applyFont="1" applyFill="1" applyBorder="1" applyAlignment="1">
      <alignment horizontal="left" vertical="top" wrapText="1"/>
    </xf>
    <xf numFmtId="1" fontId="13" fillId="0" borderId="0" xfId="0" applyNumberFormat="1" applyFont="1" applyFill="1" applyBorder="1" applyAlignment="1">
      <alignment horizontal="left" vertical="top" wrapText="1"/>
    </xf>
    <xf numFmtId="2" fontId="13" fillId="0" borderId="0" xfId="0" applyNumberFormat="1" applyFont="1" applyFill="1" applyBorder="1" applyAlignment="1">
      <alignment horizontal="left" vertical="top" wrapText="1"/>
    </xf>
    <xf numFmtId="0" fontId="13" fillId="2" borderId="0" xfId="0" applyFont="1" applyFill="1" applyBorder="1" applyAlignment="1">
      <alignment horizontal="center" vertical="center" wrapText="1"/>
    </xf>
    <xf numFmtId="0" fontId="10" fillId="0" borderId="0" xfId="0" applyFont="1" applyFill="1" applyAlignment="1">
      <alignment horizontal="center" wrapText="1"/>
    </xf>
    <xf numFmtId="17" fontId="10" fillId="0" borderId="0" xfId="0" applyNumberFormat="1" applyFont="1" applyFill="1" applyBorder="1" applyAlignment="1">
      <alignment horizontal="left" vertical="top"/>
    </xf>
    <xf numFmtId="0" fontId="10" fillId="0" borderId="0" xfId="0" applyFont="1" applyAlignment="1">
      <alignment vertical="top"/>
    </xf>
    <xf numFmtId="0" fontId="14" fillId="0" borderId="0" xfId="1" applyFont="1" applyFill="1" applyBorder="1" applyAlignment="1">
      <alignment horizontal="left" vertical="top"/>
    </xf>
    <xf numFmtId="9" fontId="10" fillId="0" borderId="0" xfId="0" applyNumberFormat="1" applyFont="1" applyFill="1" applyBorder="1" applyAlignment="1">
      <alignment horizontal="left" vertical="top"/>
    </xf>
    <xf numFmtId="0" fontId="10" fillId="5" borderId="0" xfId="0" applyFont="1" applyFill="1" applyAlignment="1">
      <alignment vertical="top"/>
    </xf>
    <xf numFmtId="0" fontId="10" fillId="6" borderId="0" xfId="0" applyFont="1" applyFill="1" applyAlignment="1">
      <alignment vertical="top"/>
    </xf>
    <xf numFmtId="0" fontId="15" fillId="0" borderId="0" xfId="1" applyFont="1" applyFill="1" applyBorder="1" applyAlignment="1">
      <alignment horizontal="left" vertical="top"/>
    </xf>
    <xf numFmtId="0" fontId="10" fillId="3" borderId="0" xfId="0" applyFont="1" applyFill="1" applyAlignment="1">
      <alignment vertical="top"/>
    </xf>
    <xf numFmtId="0" fontId="10" fillId="4" borderId="0" xfId="0" applyFont="1" applyFill="1" applyAlignment="1">
      <alignment vertical="top"/>
    </xf>
    <xf numFmtId="0" fontId="9"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9" fillId="0" borderId="0" xfId="0" applyFont="1" applyFill="1" applyBorder="1" applyAlignment="1">
      <alignment horizontal="left" vertical="top" wrapText="1"/>
    </xf>
    <xf numFmtId="17" fontId="9" fillId="0" borderId="0" xfId="0"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12" fillId="0" borderId="1" xfId="0" applyFont="1" applyFill="1" applyBorder="1" applyAlignment="1">
      <alignment vertical="center" wrapText="1"/>
    </xf>
    <xf numFmtId="164" fontId="9" fillId="0" borderId="0" xfId="0" applyNumberFormat="1" applyFont="1" applyFill="1" applyBorder="1" applyAlignment="1">
      <alignment horizontal="left" vertical="top"/>
    </xf>
    <xf numFmtId="10" fontId="9" fillId="0" borderId="0" xfId="0" applyNumberFormat="1" applyFont="1" applyFill="1" applyBorder="1" applyAlignment="1">
      <alignment horizontal="left" vertical="top" wrapText="1"/>
    </xf>
    <xf numFmtId="0" fontId="17" fillId="0" borderId="0" xfId="1" applyFont="1" applyFill="1" applyBorder="1" applyAlignment="1">
      <alignment horizontal="left" vertical="top" wrapText="1"/>
    </xf>
    <xf numFmtId="0" fontId="12" fillId="0" borderId="1" xfId="0" applyFont="1" applyFill="1" applyBorder="1" applyAlignment="1">
      <alignment vertical="center"/>
    </xf>
    <xf numFmtId="2" fontId="9" fillId="0" borderId="0" xfId="0" applyNumberFormat="1" applyFont="1" applyFill="1" applyBorder="1" applyAlignment="1">
      <alignment horizontal="left" vertical="top"/>
    </xf>
    <xf numFmtId="0" fontId="12" fillId="0" borderId="2" xfId="0" applyFont="1" applyFill="1" applyBorder="1" applyAlignment="1">
      <alignment vertical="center" wrapText="1"/>
    </xf>
    <xf numFmtId="0" fontId="12" fillId="0" borderId="3" xfId="0" applyFont="1" applyFill="1" applyBorder="1" applyAlignment="1">
      <alignment vertical="center"/>
    </xf>
    <xf numFmtId="0" fontId="12" fillId="0" borderId="2" xfId="0" applyFont="1" applyFill="1" applyBorder="1" applyAlignment="1">
      <alignment vertical="center"/>
    </xf>
    <xf numFmtId="0" fontId="12" fillId="0" borderId="1" xfId="0" applyFont="1" applyFill="1" applyBorder="1" applyAlignment="1">
      <alignment wrapText="1"/>
    </xf>
    <xf numFmtId="17" fontId="9" fillId="0" borderId="0" xfId="0" applyNumberFormat="1" applyFont="1" applyFill="1" applyBorder="1" applyAlignment="1">
      <alignment horizontal="left" vertical="top" wrapText="1"/>
    </xf>
    <xf numFmtId="165" fontId="9" fillId="0" borderId="0" xfId="0" applyNumberFormat="1" applyFont="1" applyFill="1" applyBorder="1" applyAlignment="1">
      <alignment horizontal="left" vertical="top" wrapText="1"/>
    </xf>
    <xf numFmtId="0" fontId="12" fillId="0" borderId="4" xfId="0" applyFont="1" applyFill="1" applyBorder="1" applyAlignment="1">
      <alignment vertical="center"/>
    </xf>
    <xf numFmtId="0" fontId="12" fillId="0" borderId="2" xfId="0" applyFont="1" applyFill="1" applyBorder="1" applyAlignment="1">
      <alignment horizontal="left" vertical="center" wrapText="1"/>
    </xf>
    <xf numFmtId="0" fontId="16" fillId="0" borderId="0" xfId="0" applyFont="1" applyFill="1" applyBorder="1" applyAlignment="1">
      <alignment horizontal="left" vertical="top"/>
    </xf>
    <xf numFmtId="0" fontId="12" fillId="0" borderId="5" xfId="0" applyFont="1" applyFill="1" applyBorder="1" applyAlignment="1">
      <alignment vertical="center"/>
    </xf>
    <xf numFmtId="1" fontId="9" fillId="0" borderId="0" xfId="0" applyNumberFormat="1" applyFont="1" applyFill="1" applyBorder="1" applyAlignment="1">
      <alignment horizontal="left" vertical="top"/>
    </xf>
    <xf numFmtId="9" fontId="9" fillId="0" borderId="0" xfId="0" applyNumberFormat="1" applyFont="1" applyFill="1" applyBorder="1" applyAlignment="1">
      <alignment horizontal="left" vertical="top"/>
    </xf>
    <xf numFmtId="2" fontId="9" fillId="0" borderId="0" xfId="2" applyNumberFormat="1" applyFont="1" applyFill="1" applyBorder="1" applyAlignment="1">
      <alignment horizontal="left" vertical="top"/>
    </xf>
    <xf numFmtId="0" fontId="12" fillId="0" borderId="6" xfId="0" applyFont="1" applyFill="1" applyBorder="1"/>
    <xf numFmtId="0" fontId="2" fillId="0" borderId="0" xfId="0" applyFont="1" applyFill="1" applyAlignment="1">
      <alignment vertical="top"/>
    </xf>
    <xf numFmtId="0" fontId="3" fillId="0" borderId="0" xfId="0" applyFont="1" applyFill="1" applyAlignment="1">
      <alignment vertical="top"/>
    </xf>
  </cellXfs>
  <cellStyles count="3">
    <cellStyle name="Currency" xfId="2" builtinId="4"/>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ortals.iucn.org/library/sites/library/files/documents/SSC-OP-028.pdf" TargetMode="External"/><Relationship Id="rId13" Type="http://schemas.openxmlformats.org/officeDocument/2006/relationships/printerSettings" Target="../printerSettings/printerSettings1.bin"/><Relationship Id="rId3" Type="http://schemas.openxmlformats.org/officeDocument/2006/relationships/hyperlink" Target="http://jncc.defra.gov.uk/pdf/OTpres2007PaperthatMikeBrookestalkwasbasedon.PDF" TargetMode="External"/><Relationship Id="rId7" Type="http://schemas.openxmlformats.org/officeDocument/2006/relationships/hyperlink" Target="https://www.sciencedirect.com/science/article/pii/S0006320709004935%20%20%20,%20further%20details%20in%20McCann,%20B.E.%20and%20Garcelon,%20D.K.,%202008.%20Eradication%20of%20feral%20pigs%20from%20Pinnacles%20National%20Monument.%20The%20Journal%20of%20Wildlife%20Management,%2072(6),%20pp.1287-1295." TargetMode="External"/><Relationship Id="rId12" Type="http://schemas.openxmlformats.org/officeDocument/2006/relationships/hyperlink" Target="http://www.lifeemys.eu/" TargetMode="External"/><Relationship Id="rId2" Type="http://schemas.openxmlformats.org/officeDocument/2006/relationships/hyperlink" Target="http://jncc.defra.gov.uk/pdf/OTpres2007PaperthatMikeBrookestalkwasbasedon.PDF" TargetMode="External"/><Relationship Id="rId1" Type="http://schemas.openxmlformats.org/officeDocument/2006/relationships/hyperlink" Target="https://link.springer.com/content/pdf/10.1007%2Fs10530-015-1021-1.pdf" TargetMode="External"/><Relationship Id="rId6" Type="http://schemas.openxmlformats.org/officeDocument/2006/relationships/hyperlink" Target="https://besjournals.onlinelibrary.wiley.com/doi/abs/10.1111/1365-2664.12589?platform=hootsuite" TargetMode="External"/><Relationship Id="rId11" Type="http://schemas.openxmlformats.org/officeDocument/2006/relationships/hyperlink" Target="https://www.lifelampropeltis.com/" TargetMode="External"/><Relationship Id="rId5" Type="http://schemas.openxmlformats.org/officeDocument/2006/relationships/hyperlink" Target="http://jncc.defra.gov.uk/pdf/OTpres2007PaperthatMikeBrookestalkwasbasedon.PDF" TargetMode="External"/><Relationship Id="rId15" Type="http://schemas.openxmlformats.org/officeDocument/2006/relationships/comments" Target="../comments1.xml"/><Relationship Id="rId10" Type="http://schemas.openxmlformats.org/officeDocument/2006/relationships/hyperlink" Target="http://www.lifeemys.eu/" TargetMode="External"/><Relationship Id="rId4" Type="http://schemas.openxmlformats.org/officeDocument/2006/relationships/hyperlink" Target="https://onlinelibrary.wiley.com/doi/full/10.1002/ps.4224" TargetMode="External"/><Relationship Id="rId9" Type="http://schemas.openxmlformats.org/officeDocument/2006/relationships/hyperlink" Target="http://www.rossoscoiattolo.eu/"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142"/>
  <sheetViews>
    <sheetView tabSelected="1" zoomScale="111" zoomScaleNormal="111" zoomScalePageLayoutView="111" workbookViewId="0">
      <pane ySplit="1" topLeftCell="A95" activePane="bottomLeft" state="frozen"/>
      <selection pane="bottomLeft" activeCell="A2" sqref="A2"/>
    </sheetView>
  </sheetViews>
  <sheetFormatPr defaultColWidth="12.28515625" defaultRowHeight="15" customHeight="1"/>
  <cols>
    <col min="1" max="1" width="7.28515625" style="5" customWidth="1"/>
    <col min="2" max="2" width="12.28515625" style="5"/>
    <col min="3" max="3" width="12.28515625" style="6"/>
    <col min="4" max="12" width="12.28515625" style="5"/>
    <col min="13" max="13" width="23.42578125" style="5" customWidth="1"/>
    <col min="14" max="18" width="12.28515625" style="5"/>
    <col min="19" max="19" width="15.28515625" style="5" customWidth="1"/>
    <col min="20" max="33" width="12.28515625" style="5"/>
    <col min="34" max="34" width="12.28515625" style="7"/>
    <col min="35" max="37" width="12.28515625" style="5"/>
    <col min="38" max="38" width="12.28515625" style="8"/>
    <col min="39" max="43" width="12.28515625" style="5"/>
    <col min="44" max="44" width="37.7109375" style="5" customWidth="1"/>
    <col min="45" max="45" width="12.28515625" style="5"/>
    <col min="46" max="47" width="8.28515625" style="5" customWidth="1"/>
    <col min="48" max="48" width="12.28515625" style="19" hidden="1" customWidth="1"/>
    <col min="49" max="50" width="12.28515625" style="11"/>
    <col min="51" max="51" width="149" style="11" bestFit="1" customWidth="1"/>
    <col min="52" max="56" width="12.28515625" style="11"/>
    <col min="57" max="16384" width="12.28515625" style="2"/>
  </cols>
  <sheetData>
    <row r="1" spans="1:56" s="1" customFormat="1" ht="15" customHeight="1">
      <c r="A1" s="13" t="s">
        <v>0</v>
      </c>
      <c r="B1" s="13" t="s">
        <v>85</v>
      </c>
      <c r="C1" s="13" t="s">
        <v>1</v>
      </c>
      <c r="D1" s="13" t="s">
        <v>2</v>
      </c>
      <c r="E1" s="13" t="s">
        <v>3</v>
      </c>
      <c r="F1" s="13" t="s">
        <v>4</v>
      </c>
      <c r="G1" s="13" t="s">
        <v>5</v>
      </c>
      <c r="H1" s="13" t="s">
        <v>6</v>
      </c>
      <c r="I1" s="13" t="s">
        <v>7</v>
      </c>
      <c r="J1" s="13" t="s">
        <v>8</v>
      </c>
      <c r="K1" s="13" t="s">
        <v>9</v>
      </c>
      <c r="L1" s="13" t="s">
        <v>10</v>
      </c>
      <c r="M1" s="13" t="s">
        <v>11</v>
      </c>
      <c r="N1" s="13" t="s">
        <v>12</v>
      </c>
      <c r="O1" s="13" t="s">
        <v>13</v>
      </c>
      <c r="P1" s="13" t="s">
        <v>14</v>
      </c>
      <c r="Q1" s="13" t="s">
        <v>81</v>
      </c>
      <c r="R1" s="13" t="s">
        <v>82</v>
      </c>
      <c r="S1" s="13" t="s">
        <v>83</v>
      </c>
      <c r="T1" s="13" t="s">
        <v>84</v>
      </c>
      <c r="U1" s="13" t="s">
        <v>15</v>
      </c>
      <c r="V1" s="13" t="s">
        <v>16</v>
      </c>
      <c r="W1" s="13" t="s">
        <v>17</v>
      </c>
      <c r="X1" s="13" t="s">
        <v>79</v>
      </c>
      <c r="Y1" s="13" t="s">
        <v>80</v>
      </c>
      <c r="Z1" s="13" t="s">
        <v>18</v>
      </c>
      <c r="AA1" s="13" t="s">
        <v>19</v>
      </c>
      <c r="AB1" s="13" t="s">
        <v>20</v>
      </c>
      <c r="AC1" s="13" t="s">
        <v>21</v>
      </c>
      <c r="AD1" s="13" t="s">
        <v>22</v>
      </c>
      <c r="AE1" s="13" t="s">
        <v>23</v>
      </c>
      <c r="AF1" s="13" t="s">
        <v>24</v>
      </c>
      <c r="AG1" s="13" t="s">
        <v>25</v>
      </c>
      <c r="AH1" s="14" t="s">
        <v>26</v>
      </c>
      <c r="AI1" s="13" t="s">
        <v>27</v>
      </c>
      <c r="AJ1" s="13" t="s">
        <v>450</v>
      </c>
      <c r="AK1" s="13" t="s">
        <v>28</v>
      </c>
      <c r="AL1" s="15" t="s">
        <v>29</v>
      </c>
      <c r="AM1" s="13" t="s">
        <v>30</v>
      </c>
      <c r="AN1" s="13" t="s">
        <v>31</v>
      </c>
      <c r="AO1" s="13" t="s">
        <v>32</v>
      </c>
      <c r="AP1" s="13" t="s">
        <v>33</v>
      </c>
      <c r="AQ1" s="13" t="s">
        <v>34</v>
      </c>
      <c r="AR1" s="13" t="s">
        <v>35</v>
      </c>
      <c r="AS1" s="13" t="s">
        <v>36</v>
      </c>
      <c r="AT1" s="13" t="s">
        <v>37</v>
      </c>
      <c r="AU1" s="13" t="s">
        <v>38</v>
      </c>
      <c r="AV1" s="16" t="s">
        <v>496</v>
      </c>
      <c r="AW1" s="13" t="s">
        <v>986</v>
      </c>
      <c r="AX1" s="17"/>
      <c r="AY1" s="17"/>
      <c r="AZ1" s="17"/>
      <c r="BA1" s="17"/>
      <c r="BB1" s="17"/>
      <c r="BC1" s="17"/>
      <c r="BD1" s="17"/>
    </row>
    <row r="2" spans="1:56" ht="15" customHeight="1">
      <c r="A2" s="5">
        <v>1</v>
      </c>
      <c r="B2" s="5" t="s">
        <v>39</v>
      </c>
      <c r="C2" s="6" t="s">
        <v>87</v>
      </c>
      <c r="E2" s="5" t="s">
        <v>109</v>
      </c>
      <c r="F2" s="5" t="s">
        <v>103</v>
      </c>
      <c r="G2" s="5" t="s">
        <v>98</v>
      </c>
      <c r="H2" s="5" t="s">
        <v>102</v>
      </c>
      <c r="I2" s="5" t="s">
        <v>42</v>
      </c>
      <c r="J2" s="5" t="s">
        <v>39</v>
      </c>
      <c r="K2" s="5" t="s">
        <v>44</v>
      </c>
      <c r="L2" s="5" t="s">
        <v>132</v>
      </c>
      <c r="M2" s="5" t="s">
        <v>153</v>
      </c>
      <c r="N2" s="5" t="s">
        <v>176</v>
      </c>
      <c r="O2" s="5" t="s">
        <v>51</v>
      </c>
      <c r="P2" s="5" t="s">
        <v>54</v>
      </c>
      <c r="Q2" s="5">
        <v>10.7</v>
      </c>
      <c r="R2" s="5" t="s">
        <v>190</v>
      </c>
      <c r="S2" s="5" t="s">
        <v>202</v>
      </c>
      <c r="T2" s="5" t="s">
        <v>296</v>
      </c>
      <c r="U2" s="5" t="s">
        <v>56</v>
      </c>
      <c r="V2" s="5" t="s">
        <v>86</v>
      </c>
      <c r="W2" s="5" t="s">
        <v>86</v>
      </c>
      <c r="X2" s="5" t="s">
        <v>86</v>
      </c>
      <c r="Y2" s="5" t="s">
        <v>86</v>
      </c>
      <c r="Z2" s="5" t="s">
        <v>343</v>
      </c>
      <c r="AA2" s="5" t="s">
        <v>173</v>
      </c>
      <c r="AB2" s="5" t="s">
        <v>981</v>
      </c>
      <c r="AC2" s="5" t="s">
        <v>309</v>
      </c>
      <c r="AD2" s="5" t="s">
        <v>313</v>
      </c>
      <c r="AE2" s="18">
        <v>38626</v>
      </c>
      <c r="AF2" s="18">
        <v>40544</v>
      </c>
      <c r="AG2" s="5">
        <v>64</v>
      </c>
      <c r="AH2" s="7">
        <v>200000</v>
      </c>
      <c r="AI2" s="5">
        <v>2015</v>
      </c>
      <c r="AJ2" s="5">
        <v>2.7</v>
      </c>
      <c r="AK2" s="5" t="s">
        <v>355</v>
      </c>
      <c r="AL2" s="8" t="s">
        <v>320</v>
      </c>
      <c r="AM2" s="5" t="s">
        <v>321</v>
      </c>
      <c r="AN2" s="5">
        <v>157098</v>
      </c>
      <c r="AO2" s="5">
        <v>49864</v>
      </c>
      <c r="AP2" s="5" t="s">
        <v>173</v>
      </c>
      <c r="AQ2" s="5" t="s">
        <v>936</v>
      </c>
      <c r="AS2" s="5" t="s">
        <v>238</v>
      </c>
      <c r="AU2" s="9" t="s">
        <v>266</v>
      </c>
      <c r="AW2" s="53"/>
    </row>
    <row r="3" spans="1:56" ht="15" customHeight="1">
      <c r="A3" s="5">
        <v>2</v>
      </c>
      <c r="B3" s="5" t="s">
        <v>39</v>
      </c>
      <c r="C3" s="6" t="s">
        <v>87</v>
      </c>
      <c r="E3" s="5" t="s">
        <v>109</v>
      </c>
      <c r="F3" s="5" t="s">
        <v>103</v>
      </c>
      <c r="G3" s="5" t="s">
        <v>98</v>
      </c>
      <c r="H3" s="5" t="s">
        <v>102</v>
      </c>
      <c r="I3" s="5" t="s">
        <v>42</v>
      </c>
      <c r="J3" s="5" t="s">
        <v>119</v>
      </c>
      <c r="K3" s="5" t="s">
        <v>44</v>
      </c>
      <c r="L3" s="5" t="s">
        <v>133</v>
      </c>
      <c r="M3" s="5" t="s">
        <v>154</v>
      </c>
      <c r="N3" s="5" t="s">
        <v>177</v>
      </c>
      <c r="O3" s="5" t="s">
        <v>51</v>
      </c>
      <c r="P3" s="5" t="s">
        <v>53</v>
      </c>
      <c r="Q3" s="5">
        <v>3.03</v>
      </c>
      <c r="R3" s="5" t="s">
        <v>191</v>
      </c>
      <c r="S3" s="5" t="s">
        <v>203</v>
      </c>
      <c r="T3" s="5" t="s">
        <v>219</v>
      </c>
      <c r="U3" s="5" t="s">
        <v>86</v>
      </c>
      <c r="V3" s="5" t="s">
        <v>86</v>
      </c>
      <c r="W3" s="5" t="s">
        <v>86</v>
      </c>
      <c r="X3" s="5" t="s">
        <v>86</v>
      </c>
      <c r="Y3" s="5" t="s">
        <v>86</v>
      </c>
      <c r="Z3" s="5" t="s">
        <v>343</v>
      </c>
      <c r="AA3" s="5" t="s">
        <v>301</v>
      </c>
      <c r="AB3" s="5" t="s">
        <v>173</v>
      </c>
      <c r="AC3" s="5" t="s">
        <v>310</v>
      </c>
      <c r="AD3" s="5" t="s">
        <v>314</v>
      </c>
      <c r="AE3" s="18">
        <v>40664</v>
      </c>
      <c r="AF3" s="18">
        <v>41883</v>
      </c>
      <c r="AG3" s="5">
        <v>29</v>
      </c>
      <c r="AH3" s="7" t="s">
        <v>306</v>
      </c>
      <c r="AI3" s="5" t="s">
        <v>173</v>
      </c>
      <c r="AJ3" s="5">
        <v>98.36</v>
      </c>
      <c r="AK3" s="5" t="s">
        <v>355</v>
      </c>
      <c r="AL3" s="8" t="s">
        <v>173</v>
      </c>
      <c r="AM3" s="5" t="s">
        <v>173</v>
      </c>
      <c r="AN3" s="5" t="s">
        <v>173</v>
      </c>
      <c r="AO3" s="5" t="s">
        <v>173</v>
      </c>
      <c r="AP3" s="5" t="s">
        <v>173</v>
      </c>
      <c r="AQ3" s="5" t="s">
        <v>937</v>
      </c>
      <c r="AS3" s="20" t="s">
        <v>239</v>
      </c>
      <c r="AU3" s="9" t="s">
        <v>267</v>
      </c>
      <c r="AW3" s="53"/>
    </row>
    <row r="4" spans="1:56" ht="15" customHeight="1">
      <c r="A4" s="5">
        <v>3</v>
      </c>
      <c r="B4" s="5" t="s">
        <v>39</v>
      </c>
      <c r="C4" s="6" t="s">
        <v>88</v>
      </c>
      <c r="E4" s="5" t="s">
        <v>110</v>
      </c>
      <c r="F4" s="5" t="s">
        <v>104</v>
      </c>
      <c r="G4" s="5" t="s">
        <v>98</v>
      </c>
      <c r="H4" s="5" t="s">
        <v>102</v>
      </c>
      <c r="I4" s="5" t="s">
        <v>42</v>
      </c>
      <c r="J4" s="5" t="s">
        <v>120</v>
      </c>
      <c r="K4" s="5" t="s">
        <v>44</v>
      </c>
      <c r="L4" s="5" t="s">
        <v>134</v>
      </c>
      <c r="M4" s="5" t="s">
        <v>155</v>
      </c>
      <c r="N4" s="5" t="s">
        <v>178</v>
      </c>
      <c r="O4" s="5" t="s">
        <v>51</v>
      </c>
      <c r="P4" s="5" t="s">
        <v>53</v>
      </c>
      <c r="Q4" s="5" t="s">
        <v>291</v>
      </c>
      <c r="R4" s="5" t="s">
        <v>291</v>
      </c>
      <c r="S4" s="5" t="s">
        <v>291</v>
      </c>
      <c r="T4" s="5" t="s">
        <v>291</v>
      </c>
      <c r="U4" s="5" t="s">
        <v>56</v>
      </c>
      <c r="V4" s="5" t="s">
        <v>86</v>
      </c>
      <c r="W4" s="5" t="s">
        <v>86</v>
      </c>
      <c r="X4" s="5" t="s">
        <v>86</v>
      </c>
      <c r="Y4" s="5" t="s">
        <v>86</v>
      </c>
      <c r="Z4" s="5" t="s">
        <v>343</v>
      </c>
      <c r="AA4" s="5" t="s">
        <v>301</v>
      </c>
      <c r="AB4" s="5" t="s">
        <v>173</v>
      </c>
      <c r="AC4" s="5" t="s">
        <v>312</v>
      </c>
      <c r="AD4" s="5" t="s">
        <v>315</v>
      </c>
      <c r="AE4" s="5">
        <v>2002</v>
      </c>
      <c r="AF4" s="5">
        <v>2011</v>
      </c>
      <c r="AG4" s="5">
        <v>120</v>
      </c>
      <c r="AH4" s="7" t="s">
        <v>306</v>
      </c>
      <c r="AI4" s="5" t="s">
        <v>173</v>
      </c>
      <c r="AJ4" s="5">
        <v>712</v>
      </c>
      <c r="AK4" s="5" t="s">
        <v>355</v>
      </c>
      <c r="AL4" s="8" t="s">
        <v>173</v>
      </c>
      <c r="AM4" s="5" t="s">
        <v>173</v>
      </c>
      <c r="AN4" s="5" t="s">
        <v>173</v>
      </c>
      <c r="AO4" s="5" t="s">
        <v>173</v>
      </c>
      <c r="AP4" s="5" t="s">
        <v>173</v>
      </c>
      <c r="AQ4" s="5" t="s">
        <v>938</v>
      </c>
      <c r="AS4" s="20" t="s">
        <v>240</v>
      </c>
      <c r="AU4" s="9" t="s">
        <v>268</v>
      </c>
      <c r="AW4" s="53"/>
    </row>
    <row r="5" spans="1:56" ht="15" customHeight="1">
      <c r="A5" s="5">
        <v>4</v>
      </c>
      <c r="B5" s="5" t="s">
        <v>41</v>
      </c>
      <c r="C5" s="6" t="s">
        <v>88</v>
      </c>
      <c r="E5" s="5" t="s">
        <v>110</v>
      </c>
      <c r="F5" s="5" t="s">
        <v>104</v>
      </c>
      <c r="G5" s="5" t="s">
        <v>98</v>
      </c>
      <c r="H5" s="5" t="s">
        <v>102</v>
      </c>
      <c r="I5" s="5" t="s">
        <v>42</v>
      </c>
      <c r="J5" s="5" t="s">
        <v>121</v>
      </c>
      <c r="K5" s="5" t="s">
        <v>74</v>
      </c>
      <c r="L5" s="5" t="s">
        <v>151</v>
      </c>
      <c r="M5" s="5" t="s">
        <v>156</v>
      </c>
      <c r="N5" s="5" t="s">
        <v>179</v>
      </c>
      <c r="O5" s="5" t="s">
        <v>51</v>
      </c>
      <c r="P5" s="5" t="s">
        <v>54</v>
      </c>
      <c r="Q5" s="5">
        <v>50</v>
      </c>
      <c r="R5" s="5" t="s">
        <v>191</v>
      </c>
      <c r="S5" s="5" t="s">
        <v>204</v>
      </c>
      <c r="T5" s="5" t="s">
        <v>220</v>
      </c>
      <c r="U5" s="5" t="s">
        <v>173</v>
      </c>
      <c r="V5" s="5" t="s">
        <v>86</v>
      </c>
      <c r="W5" s="5" t="s">
        <v>86</v>
      </c>
      <c r="X5" s="5" t="s">
        <v>86</v>
      </c>
      <c r="Y5" s="5" t="s">
        <v>86</v>
      </c>
      <c r="Z5" s="5" t="s">
        <v>343</v>
      </c>
      <c r="AA5" s="5" t="s">
        <v>173</v>
      </c>
      <c r="AB5" s="5" t="s">
        <v>173</v>
      </c>
      <c r="AC5" s="5" t="s">
        <v>312</v>
      </c>
      <c r="AD5" s="5" t="s">
        <v>316</v>
      </c>
      <c r="AE5" s="18">
        <v>40787</v>
      </c>
      <c r="AF5" s="18">
        <v>41030</v>
      </c>
      <c r="AG5" s="5">
        <v>9</v>
      </c>
      <c r="AH5" s="7" t="s">
        <v>306</v>
      </c>
      <c r="AI5" s="5" t="s">
        <v>173</v>
      </c>
      <c r="AJ5" s="5">
        <v>2</v>
      </c>
      <c r="AK5" s="5" t="s">
        <v>355</v>
      </c>
      <c r="AL5" s="8" t="s">
        <v>173</v>
      </c>
      <c r="AM5" s="5" t="s">
        <v>173</v>
      </c>
      <c r="AN5" s="5" t="s">
        <v>173</v>
      </c>
      <c r="AO5" s="5" t="s">
        <v>173</v>
      </c>
      <c r="AP5" s="5" t="s">
        <v>173</v>
      </c>
      <c r="AQ5" s="5" t="s">
        <v>939</v>
      </c>
      <c r="AS5" s="5" t="s">
        <v>241</v>
      </c>
      <c r="AU5" s="9" t="s">
        <v>269</v>
      </c>
      <c r="AW5" s="53"/>
    </row>
    <row r="6" spans="1:56" ht="15" customHeight="1">
      <c r="A6" s="5">
        <v>5</v>
      </c>
      <c r="B6" s="5" t="s">
        <v>39</v>
      </c>
      <c r="C6" s="6" t="s">
        <v>88</v>
      </c>
      <c r="E6" s="5" t="s">
        <v>110</v>
      </c>
      <c r="F6" s="5" t="s">
        <v>104</v>
      </c>
      <c r="G6" s="5" t="s">
        <v>98</v>
      </c>
      <c r="H6" s="5" t="s">
        <v>102</v>
      </c>
      <c r="I6" s="5" t="s">
        <v>42</v>
      </c>
      <c r="J6" s="5" t="s">
        <v>359</v>
      </c>
      <c r="K6" s="5" t="s">
        <v>44</v>
      </c>
      <c r="L6" s="5" t="s">
        <v>135</v>
      </c>
      <c r="M6" s="5" t="s">
        <v>155</v>
      </c>
      <c r="N6" s="5" t="s">
        <v>178</v>
      </c>
      <c r="O6" s="5" t="s">
        <v>51</v>
      </c>
      <c r="P6" s="5" t="s">
        <v>53</v>
      </c>
      <c r="Q6" s="5">
        <v>4</v>
      </c>
      <c r="R6" s="5" t="s">
        <v>190</v>
      </c>
      <c r="S6" s="5" t="s">
        <v>205</v>
      </c>
      <c r="T6" s="5" t="s">
        <v>221</v>
      </c>
      <c r="U6" s="5" t="s">
        <v>56</v>
      </c>
      <c r="V6" s="5" t="s">
        <v>86</v>
      </c>
      <c r="W6" s="5" t="s">
        <v>86</v>
      </c>
      <c r="X6" s="5" t="s">
        <v>86</v>
      </c>
      <c r="Y6" s="5" t="s">
        <v>86</v>
      </c>
      <c r="Z6" s="5" t="s">
        <v>343</v>
      </c>
      <c r="AA6" s="5" t="s">
        <v>301</v>
      </c>
      <c r="AB6" s="5" t="s">
        <v>173</v>
      </c>
      <c r="AC6" s="5" t="s">
        <v>312</v>
      </c>
      <c r="AD6" s="5" t="s">
        <v>315</v>
      </c>
      <c r="AE6" s="5">
        <v>2002</v>
      </c>
      <c r="AF6" s="5">
        <v>2011</v>
      </c>
      <c r="AG6" s="5">
        <v>120</v>
      </c>
      <c r="AH6" s="7" t="s">
        <v>306</v>
      </c>
      <c r="AI6" s="5" t="s">
        <v>173</v>
      </c>
      <c r="AJ6" s="5">
        <v>712</v>
      </c>
      <c r="AK6" s="5" t="s">
        <v>355</v>
      </c>
      <c r="AL6" s="8" t="s">
        <v>173</v>
      </c>
      <c r="AM6" s="5" t="s">
        <v>173</v>
      </c>
      <c r="AN6" s="5" t="s">
        <v>173</v>
      </c>
      <c r="AO6" s="5" t="s">
        <v>173</v>
      </c>
      <c r="AP6" s="5" t="s">
        <v>173</v>
      </c>
      <c r="AQ6" s="5" t="s">
        <v>940</v>
      </c>
      <c r="AS6" s="5" t="s">
        <v>242</v>
      </c>
      <c r="AU6" s="9" t="s">
        <v>270</v>
      </c>
      <c r="AW6" s="53"/>
    </row>
    <row r="7" spans="1:56" ht="15" customHeight="1">
      <c r="A7" s="5">
        <v>6</v>
      </c>
      <c r="B7" s="5" t="s">
        <v>41</v>
      </c>
      <c r="C7" s="6" t="s">
        <v>89</v>
      </c>
      <c r="E7" s="5" t="s">
        <v>111</v>
      </c>
      <c r="F7" s="5" t="s">
        <v>108</v>
      </c>
      <c r="G7" s="5" t="s">
        <v>99</v>
      </c>
      <c r="H7" s="5" t="s">
        <v>102</v>
      </c>
      <c r="I7" s="5" t="s">
        <v>42</v>
      </c>
      <c r="J7" s="5" t="s">
        <v>122</v>
      </c>
      <c r="K7" s="5" t="s">
        <v>74</v>
      </c>
      <c r="L7" s="5" t="s">
        <v>136</v>
      </c>
      <c r="M7" s="5" t="s">
        <v>157</v>
      </c>
      <c r="N7" s="5" t="s">
        <v>176</v>
      </c>
      <c r="O7" s="5" t="s">
        <v>50</v>
      </c>
      <c r="P7" s="5" t="s">
        <v>54</v>
      </c>
      <c r="Q7" s="7">
        <v>334</v>
      </c>
      <c r="R7" s="5" t="s">
        <v>191</v>
      </c>
      <c r="S7" s="21" t="s">
        <v>206</v>
      </c>
      <c r="T7" s="5" t="s">
        <v>222</v>
      </c>
      <c r="U7" s="5" t="s">
        <v>56</v>
      </c>
      <c r="V7" s="5" t="s">
        <v>86</v>
      </c>
      <c r="W7" s="5" t="s">
        <v>86</v>
      </c>
      <c r="X7" s="5" t="s">
        <v>86</v>
      </c>
      <c r="Y7" s="5" t="s">
        <v>86</v>
      </c>
      <c r="Z7" s="5" t="s">
        <v>343</v>
      </c>
      <c r="AA7" s="5" t="s">
        <v>302</v>
      </c>
      <c r="AB7" s="5" t="s">
        <v>981</v>
      </c>
      <c r="AC7" s="5" t="s">
        <v>311</v>
      </c>
      <c r="AD7" s="5" t="s">
        <v>313</v>
      </c>
      <c r="AE7" s="18">
        <v>2010</v>
      </c>
      <c r="AF7" s="18">
        <v>2011</v>
      </c>
      <c r="AG7" s="5">
        <v>18</v>
      </c>
      <c r="AH7" s="7" t="s">
        <v>173</v>
      </c>
      <c r="AI7" s="5">
        <v>2013</v>
      </c>
      <c r="AJ7" s="5">
        <v>0.17</v>
      </c>
      <c r="AK7" s="5" t="s">
        <v>355</v>
      </c>
      <c r="AL7" s="8" t="s">
        <v>173</v>
      </c>
      <c r="AM7" s="5" t="s">
        <v>579</v>
      </c>
      <c r="AN7" s="5" t="s">
        <v>173</v>
      </c>
      <c r="AO7" s="5" t="s">
        <v>173</v>
      </c>
      <c r="AP7" s="5" t="s">
        <v>173</v>
      </c>
      <c r="AQ7" s="5" t="s">
        <v>941</v>
      </c>
      <c r="AS7" s="5" t="s">
        <v>243</v>
      </c>
      <c r="AU7" s="9" t="s">
        <v>271</v>
      </c>
      <c r="AW7" s="53"/>
    </row>
    <row r="8" spans="1:56" ht="15" customHeight="1">
      <c r="A8" s="5">
        <v>7</v>
      </c>
      <c r="B8" s="5" t="s">
        <v>41</v>
      </c>
      <c r="C8" s="6" t="s">
        <v>89</v>
      </c>
      <c r="E8" s="5" t="s">
        <v>111</v>
      </c>
      <c r="F8" s="5" t="s">
        <v>108</v>
      </c>
      <c r="G8" s="5" t="s">
        <v>99</v>
      </c>
      <c r="H8" s="5" t="s">
        <v>102</v>
      </c>
      <c r="I8" s="5" t="s">
        <v>42</v>
      </c>
      <c r="J8" s="5" t="s">
        <v>122</v>
      </c>
      <c r="K8" s="5" t="s">
        <v>45</v>
      </c>
      <c r="L8" s="5" t="s">
        <v>137</v>
      </c>
      <c r="M8" s="5" t="s">
        <v>158</v>
      </c>
      <c r="N8" s="5" t="s">
        <v>176</v>
      </c>
      <c r="O8" s="5" t="s">
        <v>50</v>
      </c>
      <c r="P8" s="5" t="s">
        <v>54</v>
      </c>
      <c r="Q8" s="21" t="s">
        <v>186</v>
      </c>
      <c r="R8" s="21" t="s">
        <v>173</v>
      </c>
      <c r="S8" s="21" t="s">
        <v>236</v>
      </c>
      <c r="T8" s="21" t="s">
        <v>362</v>
      </c>
      <c r="U8" s="5" t="s">
        <v>56</v>
      </c>
      <c r="V8" s="5" t="s">
        <v>86</v>
      </c>
      <c r="W8" s="5" t="s">
        <v>86</v>
      </c>
      <c r="X8" s="5" t="s">
        <v>58</v>
      </c>
      <c r="Y8" s="5" t="s">
        <v>86</v>
      </c>
      <c r="Z8" s="5" t="s">
        <v>343</v>
      </c>
      <c r="AA8" s="5" t="s">
        <v>302</v>
      </c>
      <c r="AB8" s="5" t="s">
        <v>173</v>
      </c>
      <c r="AC8" s="5" t="s">
        <v>311</v>
      </c>
      <c r="AD8" s="5" t="s">
        <v>313</v>
      </c>
      <c r="AE8" s="18">
        <v>39234</v>
      </c>
      <c r="AF8" s="18">
        <v>40057</v>
      </c>
      <c r="AG8" s="5">
        <v>27</v>
      </c>
      <c r="AH8" s="7" t="s">
        <v>306</v>
      </c>
      <c r="AI8" s="5" t="s">
        <v>173</v>
      </c>
      <c r="AJ8" s="5">
        <v>0.22</v>
      </c>
      <c r="AK8" s="5" t="s">
        <v>355</v>
      </c>
      <c r="AL8" s="8" t="s">
        <v>173</v>
      </c>
      <c r="AM8" s="5" t="s">
        <v>173</v>
      </c>
      <c r="AN8" s="5" t="s">
        <v>173</v>
      </c>
      <c r="AO8" s="5" t="s">
        <v>173</v>
      </c>
      <c r="AP8" s="5" t="s">
        <v>173</v>
      </c>
      <c r="AQ8" s="5" t="s">
        <v>942</v>
      </c>
      <c r="AS8" s="5" t="s">
        <v>244</v>
      </c>
      <c r="AU8" s="9" t="s">
        <v>272</v>
      </c>
      <c r="AW8" s="53"/>
    </row>
    <row r="9" spans="1:56" ht="15" customHeight="1">
      <c r="A9" s="5">
        <v>8</v>
      </c>
      <c r="B9" s="5" t="s">
        <v>41</v>
      </c>
      <c r="C9" s="6" t="s">
        <v>90</v>
      </c>
      <c r="E9" s="5" t="s">
        <v>112</v>
      </c>
      <c r="F9" s="5" t="s">
        <v>107</v>
      </c>
      <c r="G9" s="5" t="s">
        <v>98</v>
      </c>
      <c r="H9" s="5" t="s">
        <v>102</v>
      </c>
      <c r="I9" s="5" t="s">
        <v>42</v>
      </c>
      <c r="J9" s="5" t="s">
        <v>123</v>
      </c>
      <c r="K9" s="5" t="s">
        <v>73</v>
      </c>
      <c r="L9" s="5" t="s">
        <v>138</v>
      </c>
      <c r="M9" s="5" t="s">
        <v>159</v>
      </c>
      <c r="N9" s="5" t="s">
        <v>160</v>
      </c>
      <c r="O9" s="5" t="s">
        <v>51</v>
      </c>
      <c r="P9" s="5" t="s">
        <v>54</v>
      </c>
      <c r="Q9" s="5" t="s">
        <v>139</v>
      </c>
      <c r="R9" s="5" t="s">
        <v>237</v>
      </c>
      <c r="S9" s="5" t="s">
        <v>237</v>
      </c>
      <c r="T9" s="5" t="s">
        <v>223</v>
      </c>
      <c r="U9" s="5" t="s">
        <v>292</v>
      </c>
      <c r="V9" s="5" t="s">
        <v>86</v>
      </c>
      <c r="W9" s="5" t="s">
        <v>86</v>
      </c>
      <c r="X9" s="5" t="s">
        <v>86</v>
      </c>
      <c r="Y9" s="5" t="s">
        <v>86</v>
      </c>
      <c r="Z9" s="5" t="s">
        <v>343</v>
      </c>
      <c r="AA9" s="5" t="s">
        <v>303</v>
      </c>
      <c r="AB9" s="5" t="s">
        <v>173</v>
      </c>
      <c r="AC9" s="5" t="s">
        <v>312</v>
      </c>
      <c r="AD9" s="5" t="s">
        <v>333</v>
      </c>
      <c r="AE9" s="7">
        <v>2008</v>
      </c>
      <c r="AF9" s="7">
        <v>2011</v>
      </c>
      <c r="AG9" s="5">
        <v>24</v>
      </c>
      <c r="AH9" s="7" t="s">
        <v>306</v>
      </c>
      <c r="AI9" s="5" t="s">
        <v>173</v>
      </c>
      <c r="AJ9" s="5">
        <v>234</v>
      </c>
      <c r="AK9" s="5" t="s">
        <v>355</v>
      </c>
      <c r="AL9" s="8" t="s">
        <v>173</v>
      </c>
      <c r="AM9" s="5" t="s">
        <v>173</v>
      </c>
      <c r="AN9" s="5" t="s">
        <v>173</v>
      </c>
      <c r="AO9" s="5" t="s">
        <v>173</v>
      </c>
      <c r="AP9" s="5" t="s">
        <v>173</v>
      </c>
      <c r="AQ9" s="5" t="s">
        <v>943</v>
      </c>
      <c r="AS9" s="5" t="s">
        <v>245</v>
      </c>
      <c r="AU9" s="9"/>
      <c r="AW9" s="53"/>
    </row>
    <row r="10" spans="1:56" ht="15" customHeight="1">
      <c r="A10" s="5">
        <v>9</v>
      </c>
      <c r="B10" s="5" t="s">
        <v>41</v>
      </c>
      <c r="C10" s="6" t="s">
        <v>90</v>
      </c>
      <c r="E10" s="5" t="s">
        <v>112</v>
      </c>
      <c r="F10" s="5" t="s">
        <v>107</v>
      </c>
      <c r="G10" s="5" t="s">
        <v>98</v>
      </c>
      <c r="H10" s="5" t="s">
        <v>102</v>
      </c>
      <c r="I10" s="5" t="s">
        <v>42</v>
      </c>
      <c r="J10" s="5" t="s">
        <v>124</v>
      </c>
      <c r="K10" s="5" t="s">
        <v>73</v>
      </c>
      <c r="L10" s="5" t="s">
        <v>139</v>
      </c>
      <c r="M10" s="5" t="s">
        <v>160</v>
      </c>
      <c r="N10" s="5" t="s">
        <v>160</v>
      </c>
      <c r="O10" s="5" t="s">
        <v>51</v>
      </c>
      <c r="P10" s="5" t="s">
        <v>54</v>
      </c>
      <c r="Q10" s="21" t="s">
        <v>173</v>
      </c>
      <c r="R10" s="21" t="s">
        <v>173</v>
      </c>
      <c r="S10" s="21" t="s">
        <v>173</v>
      </c>
      <c r="T10" s="5" t="s">
        <v>319</v>
      </c>
      <c r="U10" s="5" t="s">
        <v>173</v>
      </c>
      <c r="V10" s="5" t="s">
        <v>86</v>
      </c>
      <c r="W10" s="5" t="s">
        <v>86</v>
      </c>
      <c r="X10" s="5" t="s">
        <v>86</v>
      </c>
      <c r="Y10" s="5" t="s">
        <v>86</v>
      </c>
      <c r="Z10" s="5" t="s">
        <v>343</v>
      </c>
      <c r="AA10" s="5" t="s">
        <v>173</v>
      </c>
      <c r="AB10" s="5" t="s">
        <v>173</v>
      </c>
      <c r="AC10" s="5" t="s">
        <v>312</v>
      </c>
      <c r="AD10" s="5" t="s">
        <v>334</v>
      </c>
      <c r="AE10" s="5" t="s">
        <v>173</v>
      </c>
      <c r="AF10" s="5" t="s">
        <v>173</v>
      </c>
      <c r="AG10" s="5" t="s">
        <v>173</v>
      </c>
      <c r="AH10" s="7" t="s">
        <v>173</v>
      </c>
      <c r="AI10" s="5" t="s">
        <v>173</v>
      </c>
      <c r="AJ10" s="5" t="s">
        <v>173</v>
      </c>
      <c r="AK10" s="5" t="s">
        <v>173</v>
      </c>
      <c r="AL10" s="8" t="s">
        <v>173</v>
      </c>
      <c r="AM10" s="5" t="s">
        <v>173</v>
      </c>
      <c r="AN10" s="5" t="s">
        <v>173</v>
      </c>
      <c r="AO10" s="5" t="s">
        <v>173</v>
      </c>
      <c r="AP10" s="5" t="s">
        <v>173</v>
      </c>
      <c r="AQ10" s="5" t="s">
        <v>944</v>
      </c>
      <c r="AS10" s="5" t="s">
        <v>246</v>
      </c>
      <c r="AU10" s="9" t="s">
        <v>224</v>
      </c>
      <c r="AW10" s="53"/>
    </row>
    <row r="11" spans="1:56" ht="15" customHeight="1">
      <c r="A11" s="5">
        <v>10</v>
      </c>
      <c r="B11" s="5" t="s">
        <v>41</v>
      </c>
      <c r="C11" s="6" t="s">
        <v>91</v>
      </c>
      <c r="E11" s="5" t="s">
        <v>113</v>
      </c>
      <c r="F11" s="5" t="s">
        <v>103</v>
      </c>
      <c r="G11" s="5" t="s">
        <v>98</v>
      </c>
      <c r="H11" s="5" t="s">
        <v>102</v>
      </c>
      <c r="I11" s="5" t="s">
        <v>42</v>
      </c>
      <c r="J11" s="5" t="s">
        <v>125</v>
      </c>
      <c r="K11" s="5" t="s">
        <v>77</v>
      </c>
      <c r="L11" s="5" t="s">
        <v>140</v>
      </c>
      <c r="M11" s="5" t="s">
        <v>161</v>
      </c>
      <c r="N11" s="5" t="s">
        <v>177</v>
      </c>
      <c r="O11" s="5" t="s">
        <v>51</v>
      </c>
      <c r="P11" s="5" t="s">
        <v>54</v>
      </c>
      <c r="Q11" s="5" t="s">
        <v>187</v>
      </c>
      <c r="R11" s="5" t="s">
        <v>192</v>
      </c>
      <c r="S11" s="5" t="s">
        <v>207</v>
      </c>
      <c r="T11" s="5" t="s">
        <v>225</v>
      </c>
      <c r="U11" s="5" t="s">
        <v>59</v>
      </c>
      <c r="V11" s="5" t="s">
        <v>86</v>
      </c>
      <c r="W11" s="5" t="s">
        <v>86</v>
      </c>
      <c r="X11" s="5" t="s">
        <v>86</v>
      </c>
      <c r="Y11" s="5" t="s">
        <v>86</v>
      </c>
      <c r="Z11" s="5" t="s">
        <v>343</v>
      </c>
      <c r="AA11" s="5" t="s">
        <v>342</v>
      </c>
      <c r="AB11" s="5" t="s">
        <v>981</v>
      </c>
      <c r="AC11" s="5" t="s">
        <v>312</v>
      </c>
      <c r="AD11" s="5" t="s">
        <v>335</v>
      </c>
      <c r="AE11" s="5">
        <v>2000</v>
      </c>
      <c r="AF11" s="5">
        <v>2005</v>
      </c>
      <c r="AG11" s="5">
        <v>60</v>
      </c>
      <c r="AH11" s="7" t="s">
        <v>348</v>
      </c>
      <c r="AI11" s="5">
        <v>2005</v>
      </c>
      <c r="AJ11" s="5" t="s">
        <v>173</v>
      </c>
      <c r="AK11" s="5" t="s">
        <v>173</v>
      </c>
      <c r="AL11" s="8" t="s">
        <v>173</v>
      </c>
      <c r="AM11" s="5" t="s">
        <v>173</v>
      </c>
      <c r="AN11" s="5" t="s">
        <v>173</v>
      </c>
      <c r="AO11" s="5" t="s">
        <v>173</v>
      </c>
      <c r="AP11" s="5" t="s">
        <v>173</v>
      </c>
      <c r="AQ11" s="5" t="s">
        <v>945</v>
      </c>
      <c r="AS11" s="5" t="s">
        <v>247</v>
      </c>
      <c r="AU11" s="9"/>
      <c r="AW11" s="53"/>
    </row>
    <row r="12" spans="1:56" ht="15" customHeight="1">
      <c r="A12" s="5">
        <v>11</v>
      </c>
      <c r="B12" s="5" t="s">
        <v>39</v>
      </c>
      <c r="C12" s="6" t="s">
        <v>91</v>
      </c>
      <c r="E12" s="5" t="s">
        <v>113</v>
      </c>
      <c r="F12" s="5" t="s">
        <v>103</v>
      </c>
      <c r="G12" s="5" t="s">
        <v>98</v>
      </c>
      <c r="H12" s="5" t="s">
        <v>102</v>
      </c>
      <c r="I12" s="5" t="s">
        <v>42</v>
      </c>
      <c r="J12" s="5" t="s">
        <v>39</v>
      </c>
      <c r="K12" s="5" t="s">
        <v>44</v>
      </c>
      <c r="L12" s="5" t="s">
        <v>141</v>
      </c>
      <c r="M12" s="5" t="s">
        <v>159</v>
      </c>
      <c r="N12" s="5" t="s">
        <v>160</v>
      </c>
      <c r="O12" s="5" t="s">
        <v>51</v>
      </c>
      <c r="P12" s="5" t="s">
        <v>54</v>
      </c>
      <c r="Q12" s="5">
        <v>24</v>
      </c>
      <c r="R12" s="5" t="s">
        <v>193</v>
      </c>
      <c r="S12" s="5" t="s">
        <v>208</v>
      </c>
      <c r="T12" s="5" t="s">
        <v>296</v>
      </c>
      <c r="U12" s="5" t="s">
        <v>56</v>
      </c>
      <c r="V12" s="5" t="s">
        <v>86</v>
      </c>
      <c r="W12" s="5" t="s">
        <v>86</v>
      </c>
      <c r="X12" s="5" t="s">
        <v>86</v>
      </c>
      <c r="Y12" s="5" t="s">
        <v>86</v>
      </c>
      <c r="Z12" s="5" t="s">
        <v>343</v>
      </c>
      <c r="AA12" s="5" t="s">
        <v>173</v>
      </c>
      <c r="AB12" s="5" t="s">
        <v>307</v>
      </c>
      <c r="AC12" s="5" t="s">
        <v>312</v>
      </c>
      <c r="AD12" s="5" t="s">
        <v>335</v>
      </c>
      <c r="AE12" s="5">
        <v>1981</v>
      </c>
      <c r="AF12" s="5">
        <v>1989</v>
      </c>
      <c r="AG12" s="5">
        <v>108</v>
      </c>
      <c r="AH12" s="7" t="s">
        <v>345</v>
      </c>
      <c r="AI12" s="5" t="s">
        <v>350</v>
      </c>
      <c r="AJ12" s="5">
        <v>19210</v>
      </c>
      <c r="AK12" s="5" t="s">
        <v>355</v>
      </c>
      <c r="AL12" s="8" t="s">
        <v>322</v>
      </c>
      <c r="AM12" s="5" t="s">
        <v>173</v>
      </c>
      <c r="AN12" s="5" t="s">
        <v>173</v>
      </c>
      <c r="AO12" s="5" t="s">
        <v>173</v>
      </c>
      <c r="AP12" s="5" t="s">
        <v>173</v>
      </c>
      <c r="AQ12" s="5" t="s">
        <v>946</v>
      </c>
      <c r="AS12" s="5" t="s">
        <v>248</v>
      </c>
      <c r="AU12" s="9" t="s">
        <v>273</v>
      </c>
      <c r="AW12" s="53"/>
    </row>
    <row r="13" spans="1:56" ht="15" customHeight="1">
      <c r="A13" s="5">
        <v>12</v>
      </c>
      <c r="B13" s="5" t="s">
        <v>41</v>
      </c>
      <c r="C13" s="6" t="s">
        <v>91</v>
      </c>
      <c r="E13" s="5" t="s">
        <v>113</v>
      </c>
      <c r="F13" s="5" t="s">
        <v>103</v>
      </c>
      <c r="G13" s="5" t="s">
        <v>98</v>
      </c>
      <c r="H13" s="5" t="s">
        <v>102</v>
      </c>
      <c r="I13" s="5" t="s">
        <v>42</v>
      </c>
      <c r="J13" s="5" t="s">
        <v>125</v>
      </c>
      <c r="K13" s="5" t="s">
        <v>74</v>
      </c>
      <c r="L13" s="5" t="s">
        <v>141</v>
      </c>
      <c r="M13" s="5" t="s">
        <v>162</v>
      </c>
      <c r="N13" s="5" t="s">
        <v>177</v>
      </c>
      <c r="O13" s="5" t="s">
        <v>51</v>
      </c>
      <c r="P13" s="5" t="s">
        <v>54</v>
      </c>
      <c r="Q13" s="5">
        <v>3.76</v>
      </c>
      <c r="R13" s="5" t="s">
        <v>191</v>
      </c>
      <c r="S13" s="5" t="s">
        <v>209</v>
      </c>
      <c r="T13" s="5" t="s">
        <v>226</v>
      </c>
      <c r="U13" s="5" t="s">
        <v>59</v>
      </c>
      <c r="V13" s="5" t="s">
        <v>86</v>
      </c>
      <c r="W13" s="5" t="s">
        <v>86</v>
      </c>
      <c r="X13" s="5" t="s">
        <v>86</v>
      </c>
      <c r="Y13" s="5" t="s">
        <v>86</v>
      </c>
      <c r="Z13" s="5" t="s">
        <v>343</v>
      </c>
      <c r="AA13" s="5" t="s">
        <v>304</v>
      </c>
      <c r="AB13" s="5" t="s">
        <v>173</v>
      </c>
      <c r="AC13" s="5" t="s">
        <v>312</v>
      </c>
      <c r="AD13" s="5" t="s">
        <v>317</v>
      </c>
      <c r="AE13" s="18">
        <v>34335</v>
      </c>
      <c r="AF13" s="18">
        <v>35400</v>
      </c>
      <c r="AG13" s="5">
        <v>35</v>
      </c>
      <c r="AH13" s="7" t="s">
        <v>306</v>
      </c>
      <c r="AI13" s="5" t="s">
        <v>173</v>
      </c>
      <c r="AJ13" s="5">
        <v>7.5</v>
      </c>
      <c r="AK13" s="5" t="s">
        <v>355</v>
      </c>
      <c r="AL13" s="8" t="s">
        <v>306</v>
      </c>
      <c r="AM13" s="5" t="s">
        <v>173</v>
      </c>
      <c r="AN13" s="5" t="s">
        <v>173</v>
      </c>
      <c r="AO13" s="5" t="s">
        <v>173</v>
      </c>
      <c r="AP13" s="5" t="s">
        <v>173</v>
      </c>
      <c r="AQ13" s="5" t="s">
        <v>947</v>
      </c>
      <c r="AS13" s="5" t="s">
        <v>249</v>
      </c>
      <c r="AU13" s="9" t="s">
        <v>274</v>
      </c>
      <c r="AW13" s="53"/>
    </row>
    <row r="14" spans="1:56" ht="15" customHeight="1">
      <c r="A14" s="5">
        <v>13</v>
      </c>
      <c r="B14" s="5" t="s">
        <v>41</v>
      </c>
      <c r="C14" s="6" t="s">
        <v>91</v>
      </c>
      <c r="E14" s="5" t="s">
        <v>113</v>
      </c>
      <c r="F14" s="5" t="s">
        <v>103</v>
      </c>
      <c r="G14" s="5" t="s">
        <v>98</v>
      </c>
      <c r="H14" s="5" t="s">
        <v>102</v>
      </c>
      <c r="I14" s="5" t="s">
        <v>42</v>
      </c>
      <c r="J14" s="5" t="s">
        <v>125</v>
      </c>
      <c r="K14" s="5" t="s">
        <v>77</v>
      </c>
      <c r="L14" s="5" t="s">
        <v>142</v>
      </c>
      <c r="M14" s="5" t="s">
        <v>164</v>
      </c>
      <c r="N14" s="5" t="s">
        <v>177</v>
      </c>
      <c r="O14" s="5" t="s">
        <v>51</v>
      </c>
      <c r="P14" s="5" t="s">
        <v>54</v>
      </c>
      <c r="Q14" s="5">
        <v>1.2</v>
      </c>
      <c r="R14" s="5" t="s">
        <v>194</v>
      </c>
      <c r="S14" s="5" t="s">
        <v>210</v>
      </c>
      <c r="T14" s="5" t="s">
        <v>227</v>
      </c>
      <c r="U14" s="5" t="s">
        <v>59</v>
      </c>
      <c r="V14" s="5" t="s">
        <v>86</v>
      </c>
      <c r="W14" s="5" t="s">
        <v>86</v>
      </c>
      <c r="X14" s="5" t="s">
        <v>86</v>
      </c>
      <c r="Y14" s="5" t="s">
        <v>86</v>
      </c>
      <c r="Z14" s="5" t="s">
        <v>343</v>
      </c>
      <c r="AB14" s="5" t="s">
        <v>981</v>
      </c>
      <c r="AC14" s="5" t="s">
        <v>312</v>
      </c>
      <c r="AD14" s="5" t="s">
        <v>335</v>
      </c>
      <c r="AE14" s="5">
        <v>1995</v>
      </c>
      <c r="AF14" s="5">
        <v>2000</v>
      </c>
      <c r="AG14" s="5">
        <v>72</v>
      </c>
      <c r="AH14" s="7">
        <v>2614408</v>
      </c>
      <c r="AI14" s="5">
        <v>2000</v>
      </c>
      <c r="AJ14" s="5" t="s">
        <v>351</v>
      </c>
      <c r="AK14" s="5" t="s">
        <v>173</v>
      </c>
      <c r="AL14" s="8" t="s">
        <v>323</v>
      </c>
      <c r="AM14" s="5" t="s">
        <v>321</v>
      </c>
      <c r="AN14" s="5" t="s">
        <v>324</v>
      </c>
      <c r="AO14" s="5" t="s">
        <v>325</v>
      </c>
      <c r="AP14" s="5" t="s">
        <v>326</v>
      </c>
      <c r="AQ14" s="5" t="s">
        <v>948</v>
      </c>
      <c r="AS14" s="5" t="s">
        <v>250</v>
      </c>
      <c r="AU14" s="9"/>
      <c r="AW14" s="53"/>
    </row>
    <row r="15" spans="1:56" ht="15" customHeight="1">
      <c r="A15" s="5">
        <v>14</v>
      </c>
      <c r="B15" s="5" t="s">
        <v>41</v>
      </c>
      <c r="C15" s="6" t="s">
        <v>91</v>
      </c>
      <c r="E15" s="5" t="s">
        <v>113</v>
      </c>
      <c r="F15" s="5" t="s">
        <v>103</v>
      </c>
      <c r="G15" s="5" t="s">
        <v>98</v>
      </c>
      <c r="H15" s="5" t="s">
        <v>102</v>
      </c>
      <c r="I15" s="5" t="s">
        <v>42</v>
      </c>
      <c r="J15" s="5" t="s">
        <v>126</v>
      </c>
      <c r="K15" s="5" t="s">
        <v>74</v>
      </c>
      <c r="L15" s="5" t="s">
        <v>141</v>
      </c>
      <c r="M15" s="5" t="s">
        <v>163</v>
      </c>
      <c r="N15" s="5" t="s">
        <v>177</v>
      </c>
      <c r="O15" s="5" t="s">
        <v>51</v>
      </c>
      <c r="P15" s="5" t="s">
        <v>54</v>
      </c>
      <c r="Q15" s="5">
        <v>8.3000000000000007</v>
      </c>
      <c r="R15" s="5" t="s">
        <v>195</v>
      </c>
      <c r="S15" s="5" t="s">
        <v>211</v>
      </c>
      <c r="T15" s="5" t="s">
        <v>228</v>
      </c>
      <c r="U15" s="5" t="s">
        <v>56</v>
      </c>
      <c r="V15" s="5" t="s">
        <v>86</v>
      </c>
      <c r="W15" s="5" t="s">
        <v>293</v>
      </c>
      <c r="X15" s="5" t="s">
        <v>68</v>
      </c>
      <c r="Y15" s="5" t="s">
        <v>294</v>
      </c>
      <c r="Z15" s="5" t="s">
        <v>575</v>
      </c>
      <c r="AB15" s="5" t="s">
        <v>981</v>
      </c>
      <c r="AC15" s="5" t="s">
        <v>312</v>
      </c>
      <c r="AD15" s="5" t="s">
        <v>335</v>
      </c>
      <c r="AE15" s="5">
        <v>1998</v>
      </c>
      <c r="AF15" s="5">
        <v>2000</v>
      </c>
      <c r="AG15" s="5">
        <v>36</v>
      </c>
      <c r="AH15" s="7">
        <v>4553</v>
      </c>
      <c r="AI15" s="5">
        <v>2005</v>
      </c>
      <c r="AJ15" s="5">
        <v>0.4</v>
      </c>
      <c r="AK15" s="5" t="s">
        <v>355</v>
      </c>
      <c r="AL15" s="8" t="s">
        <v>356</v>
      </c>
      <c r="AM15" s="5" t="s">
        <v>321</v>
      </c>
      <c r="AN15" s="5" t="s">
        <v>327</v>
      </c>
      <c r="AO15" s="5" t="s">
        <v>328</v>
      </c>
      <c r="AP15" s="5" t="s">
        <v>173</v>
      </c>
      <c r="AQ15" s="5" t="s">
        <v>949</v>
      </c>
      <c r="AS15" s="5" t="s">
        <v>251</v>
      </c>
      <c r="AU15" s="9" t="s">
        <v>275</v>
      </c>
      <c r="AW15" s="53"/>
    </row>
    <row r="16" spans="1:56" ht="15" customHeight="1">
      <c r="A16" s="5">
        <v>15</v>
      </c>
      <c r="B16" s="5" t="s">
        <v>41</v>
      </c>
      <c r="C16" s="6" t="s">
        <v>92</v>
      </c>
      <c r="E16" s="5" t="s">
        <v>114</v>
      </c>
      <c r="F16" s="5" t="s">
        <v>103</v>
      </c>
      <c r="G16" s="5" t="s">
        <v>98</v>
      </c>
      <c r="H16" s="5" t="s">
        <v>102</v>
      </c>
      <c r="I16" s="5" t="s">
        <v>42</v>
      </c>
      <c r="J16" s="5" t="s">
        <v>127</v>
      </c>
      <c r="K16" s="5" t="s">
        <v>74</v>
      </c>
      <c r="L16" s="5" t="s">
        <v>152</v>
      </c>
      <c r="M16" s="5" t="s">
        <v>164</v>
      </c>
      <c r="N16" s="5" t="s">
        <v>180</v>
      </c>
      <c r="O16" s="5" t="s">
        <v>51</v>
      </c>
      <c r="P16" s="5" t="s">
        <v>53</v>
      </c>
      <c r="Q16" s="5" t="s">
        <v>188</v>
      </c>
      <c r="R16" s="5" t="s">
        <v>196</v>
      </c>
      <c r="S16" s="5" t="s">
        <v>212</v>
      </c>
      <c r="T16" s="5" t="s">
        <v>229</v>
      </c>
      <c r="U16" s="5" t="s">
        <v>295</v>
      </c>
      <c r="V16" s="5" t="s">
        <v>86</v>
      </c>
      <c r="W16" s="5" t="s">
        <v>86</v>
      </c>
      <c r="X16" s="5" t="s">
        <v>86</v>
      </c>
      <c r="Y16" s="5" t="s">
        <v>86</v>
      </c>
      <c r="Z16" s="5" t="s">
        <v>343</v>
      </c>
      <c r="AB16" s="5" t="s">
        <v>173</v>
      </c>
      <c r="AC16" s="5" t="s">
        <v>312</v>
      </c>
      <c r="AD16" s="5" t="s">
        <v>335</v>
      </c>
      <c r="AE16" s="5">
        <v>1940</v>
      </c>
      <c r="AF16" s="5">
        <v>2015</v>
      </c>
      <c r="AG16" s="5">
        <v>900</v>
      </c>
      <c r="AH16" s="7" t="s">
        <v>306</v>
      </c>
      <c r="AI16" s="5" t="s">
        <v>173</v>
      </c>
      <c r="AJ16" s="5" t="s">
        <v>180</v>
      </c>
      <c r="AK16" s="5" t="s">
        <v>173</v>
      </c>
      <c r="AL16" s="8" t="s">
        <v>173</v>
      </c>
      <c r="AM16" s="5" t="s">
        <v>173</v>
      </c>
      <c r="AN16" s="5" t="s">
        <v>173</v>
      </c>
      <c r="AO16" s="5" t="s">
        <v>173</v>
      </c>
      <c r="AP16" s="5" t="s">
        <v>173</v>
      </c>
      <c r="AQ16" s="5" t="s">
        <v>950</v>
      </c>
      <c r="AS16" s="5" t="s">
        <v>252</v>
      </c>
      <c r="AU16" s="9" t="s">
        <v>276</v>
      </c>
      <c r="AW16" s="53"/>
    </row>
    <row r="17" spans="1:56" ht="15" customHeight="1">
      <c r="A17" s="5">
        <v>16</v>
      </c>
      <c r="B17" s="5" t="s">
        <v>41</v>
      </c>
      <c r="C17" s="6" t="s">
        <v>92</v>
      </c>
      <c r="E17" s="5" t="s">
        <v>114</v>
      </c>
      <c r="F17" s="5" t="s">
        <v>103</v>
      </c>
      <c r="G17" s="5" t="s">
        <v>98</v>
      </c>
      <c r="H17" s="5" t="s">
        <v>102</v>
      </c>
      <c r="I17" s="5" t="s">
        <v>42</v>
      </c>
      <c r="J17" s="5" t="s">
        <v>127</v>
      </c>
      <c r="K17" s="5" t="s">
        <v>74</v>
      </c>
      <c r="L17" s="5" t="s">
        <v>152</v>
      </c>
      <c r="M17" s="5" t="s">
        <v>164</v>
      </c>
      <c r="N17" s="5" t="s">
        <v>180</v>
      </c>
      <c r="O17" s="5" t="s">
        <v>51</v>
      </c>
      <c r="P17" s="5" t="s">
        <v>55</v>
      </c>
      <c r="Q17" s="5">
        <v>12</v>
      </c>
      <c r="R17" s="5" t="s">
        <v>196</v>
      </c>
      <c r="S17" s="5" t="s">
        <v>212</v>
      </c>
      <c r="T17" s="5" t="s">
        <v>230</v>
      </c>
      <c r="U17" s="5" t="s">
        <v>173</v>
      </c>
      <c r="V17" s="5" t="s">
        <v>86</v>
      </c>
      <c r="W17" s="5" t="s">
        <v>86</v>
      </c>
      <c r="X17" s="5" t="s">
        <v>86</v>
      </c>
      <c r="Y17" s="5" t="s">
        <v>86</v>
      </c>
      <c r="Z17" s="5" t="s">
        <v>343</v>
      </c>
      <c r="AA17" s="5" t="s">
        <v>173</v>
      </c>
      <c r="AB17" s="5" t="s">
        <v>173</v>
      </c>
      <c r="AC17" s="5" t="s">
        <v>312</v>
      </c>
      <c r="AD17" s="5" t="s">
        <v>335</v>
      </c>
      <c r="AE17" s="5" t="s">
        <v>173</v>
      </c>
      <c r="AF17" s="5" t="s">
        <v>173</v>
      </c>
      <c r="AG17" s="5" t="s">
        <v>173</v>
      </c>
      <c r="AH17" s="7" t="s">
        <v>173</v>
      </c>
      <c r="AI17" s="5" t="s">
        <v>173</v>
      </c>
      <c r="AJ17" s="5" t="s">
        <v>173</v>
      </c>
      <c r="AK17" s="5" t="s">
        <v>173</v>
      </c>
      <c r="AL17" s="8" t="s">
        <v>173</v>
      </c>
      <c r="AM17" s="5" t="s">
        <v>173</v>
      </c>
      <c r="AN17" s="5" t="s">
        <v>173</v>
      </c>
      <c r="AO17" s="5" t="s">
        <v>173</v>
      </c>
      <c r="AP17" s="5" t="s">
        <v>173</v>
      </c>
      <c r="AQ17" s="5" t="s">
        <v>951</v>
      </c>
      <c r="AS17" s="5" t="s">
        <v>253</v>
      </c>
      <c r="AU17" s="9" t="s">
        <v>277</v>
      </c>
      <c r="AW17" s="53"/>
    </row>
    <row r="18" spans="1:56" ht="15" customHeight="1">
      <c r="A18" s="5">
        <v>17</v>
      </c>
      <c r="B18" s="5" t="s">
        <v>39</v>
      </c>
      <c r="C18" s="6" t="s">
        <v>92</v>
      </c>
      <c r="E18" s="5" t="s">
        <v>114</v>
      </c>
      <c r="F18" s="5" t="s">
        <v>103</v>
      </c>
      <c r="G18" s="5" t="s">
        <v>98</v>
      </c>
      <c r="H18" s="5" t="s">
        <v>102</v>
      </c>
      <c r="I18" s="5" t="s">
        <v>42</v>
      </c>
      <c r="J18" s="5" t="s">
        <v>39</v>
      </c>
      <c r="K18" s="5" t="s">
        <v>74</v>
      </c>
      <c r="L18" s="5" t="s">
        <v>143</v>
      </c>
      <c r="M18" s="5" t="s">
        <v>164</v>
      </c>
      <c r="N18" s="5" t="s">
        <v>160</v>
      </c>
      <c r="O18" s="5" t="s">
        <v>51</v>
      </c>
      <c r="P18" s="5" t="s">
        <v>54</v>
      </c>
      <c r="Q18" s="5" t="s">
        <v>173</v>
      </c>
      <c r="R18" s="5" t="s">
        <v>173</v>
      </c>
      <c r="S18" s="5" t="s">
        <v>173</v>
      </c>
      <c r="T18" s="5" t="s">
        <v>296</v>
      </c>
      <c r="U18" s="5" t="s">
        <v>57</v>
      </c>
      <c r="V18" s="5" t="s">
        <v>86</v>
      </c>
      <c r="W18" s="5" t="s">
        <v>86</v>
      </c>
      <c r="X18" s="5" t="s">
        <v>69</v>
      </c>
      <c r="Y18" s="5" t="s">
        <v>86</v>
      </c>
      <c r="Z18" s="5" t="s">
        <v>576</v>
      </c>
      <c r="AB18" s="5" t="s">
        <v>307</v>
      </c>
      <c r="AC18" s="5" t="s">
        <v>312</v>
      </c>
      <c r="AD18" s="5" t="s">
        <v>336</v>
      </c>
      <c r="AE18" s="5">
        <v>1932</v>
      </c>
      <c r="AF18" s="5">
        <v>1937</v>
      </c>
      <c r="AG18" s="5" t="s">
        <v>173</v>
      </c>
      <c r="AH18" s="7" t="s">
        <v>346</v>
      </c>
      <c r="AI18" s="5" t="s">
        <v>349</v>
      </c>
      <c r="AJ18" s="5" t="s">
        <v>173</v>
      </c>
      <c r="AK18" s="5" t="s">
        <v>173</v>
      </c>
      <c r="AL18" s="8" t="s">
        <v>173</v>
      </c>
      <c r="AM18" s="5" t="s">
        <v>173</v>
      </c>
      <c r="AN18" s="5" t="s">
        <v>173</v>
      </c>
      <c r="AO18" s="5" t="s">
        <v>173</v>
      </c>
      <c r="AP18" s="5" t="s">
        <v>173</v>
      </c>
      <c r="AQ18" s="5" t="s">
        <v>946</v>
      </c>
      <c r="AS18" s="5" t="s">
        <v>248</v>
      </c>
      <c r="AU18" s="9" t="s">
        <v>278</v>
      </c>
      <c r="AW18" s="53"/>
    </row>
    <row r="19" spans="1:56" ht="15" customHeight="1">
      <c r="A19" s="5">
        <v>18</v>
      </c>
      <c r="B19" s="5" t="s">
        <v>39</v>
      </c>
      <c r="C19" s="6" t="s">
        <v>93</v>
      </c>
      <c r="E19" s="5" t="s">
        <v>115</v>
      </c>
      <c r="F19" s="5" t="s">
        <v>106</v>
      </c>
      <c r="G19" s="5" t="s">
        <v>100</v>
      </c>
      <c r="H19" s="5" t="s">
        <v>102</v>
      </c>
      <c r="I19" s="5" t="s">
        <v>42</v>
      </c>
      <c r="J19" s="5" t="s">
        <v>39</v>
      </c>
      <c r="K19" s="5" t="s">
        <v>48</v>
      </c>
      <c r="L19" s="5" t="s">
        <v>144</v>
      </c>
      <c r="M19" s="5" t="s">
        <v>165</v>
      </c>
      <c r="N19" s="5" t="s">
        <v>181</v>
      </c>
      <c r="O19" s="5" t="s">
        <v>50</v>
      </c>
      <c r="P19" s="5" t="s">
        <v>53</v>
      </c>
      <c r="Q19" s="5" t="s">
        <v>173</v>
      </c>
      <c r="R19" s="5" t="s">
        <v>173</v>
      </c>
      <c r="S19" s="5" t="s">
        <v>173</v>
      </c>
      <c r="T19" s="5" t="s">
        <v>173</v>
      </c>
      <c r="U19" s="5" t="s">
        <v>56</v>
      </c>
      <c r="V19" s="5" t="s">
        <v>86</v>
      </c>
      <c r="W19" s="5" t="s">
        <v>65</v>
      </c>
      <c r="X19" s="5" t="s">
        <v>86</v>
      </c>
      <c r="Y19" s="5" t="s">
        <v>86</v>
      </c>
      <c r="Z19" s="5" t="s">
        <v>343</v>
      </c>
      <c r="AA19" s="5" t="s">
        <v>344</v>
      </c>
      <c r="AB19" s="5" t="s">
        <v>173</v>
      </c>
      <c r="AC19" s="5" t="s">
        <v>312</v>
      </c>
      <c r="AD19" s="5" t="s">
        <v>318</v>
      </c>
      <c r="AE19" s="5">
        <v>2000</v>
      </c>
      <c r="AF19" s="5">
        <v>2013</v>
      </c>
      <c r="AG19" s="5">
        <v>156</v>
      </c>
      <c r="AH19" s="7" t="s">
        <v>173</v>
      </c>
      <c r="AI19" s="5" t="s">
        <v>173</v>
      </c>
      <c r="AJ19" s="5" t="s">
        <v>173</v>
      </c>
      <c r="AK19" s="5" t="s">
        <v>173</v>
      </c>
      <c r="AL19" s="8" t="s">
        <v>173</v>
      </c>
      <c r="AM19" s="5" t="s">
        <v>173</v>
      </c>
      <c r="AN19" s="5" t="s">
        <v>173</v>
      </c>
      <c r="AO19" s="5" t="s">
        <v>173</v>
      </c>
      <c r="AP19" s="5" t="s">
        <v>173</v>
      </c>
      <c r="AQ19" s="5" t="s">
        <v>952</v>
      </c>
      <c r="AS19" s="5" t="s">
        <v>254</v>
      </c>
      <c r="AU19" s="9" t="s">
        <v>279</v>
      </c>
      <c r="AW19" s="53"/>
    </row>
    <row r="20" spans="1:56" ht="15" customHeight="1">
      <c r="A20" s="5">
        <v>19</v>
      </c>
      <c r="B20" s="5" t="s">
        <v>41</v>
      </c>
      <c r="C20" s="6" t="s">
        <v>94</v>
      </c>
      <c r="E20" s="5" t="s">
        <v>116</v>
      </c>
      <c r="F20" s="5" t="s">
        <v>104</v>
      </c>
      <c r="G20" s="5" t="s">
        <v>98</v>
      </c>
      <c r="H20" s="5" t="s">
        <v>102</v>
      </c>
      <c r="I20" s="5" t="s">
        <v>42</v>
      </c>
      <c r="J20" s="5" t="s">
        <v>360</v>
      </c>
      <c r="K20" s="5" t="s">
        <v>74</v>
      </c>
      <c r="L20" s="5" t="s">
        <v>145</v>
      </c>
      <c r="M20" s="5" t="s">
        <v>166</v>
      </c>
      <c r="N20" s="5" t="s">
        <v>182</v>
      </c>
      <c r="O20" s="5" t="s">
        <v>51</v>
      </c>
      <c r="P20" s="5" t="s">
        <v>54</v>
      </c>
      <c r="Q20" s="5">
        <v>400</v>
      </c>
      <c r="R20" s="5" t="s">
        <v>197</v>
      </c>
      <c r="S20" s="5" t="s">
        <v>213</v>
      </c>
      <c r="T20" s="5" t="s">
        <v>358</v>
      </c>
      <c r="U20" s="5" t="s">
        <v>173</v>
      </c>
      <c r="V20" s="5" t="s">
        <v>86</v>
      </c>
      <c r="W20" s="5" t="s">
        <v>86</v>
      </c>
      <c r="X20" s="5" t="s">
        <v>86</v>
      </c>
      <c r="Y20" s="5" t="s">
        <v>86</v>
      </c>
      <c r="Z20" s="5" t="s">
        <v>343</v>
      </c>
      <c r="AB20" s="5" t="s">
        <v>173</v>
      </c>
      <c r="AC20" s="5" t="s">
        <v>312</v>
      </c>
      <c r="AD20" s="5" t="s">
        <v>335</v>
      </c>
      <c r="AE20" s="18">
        <v>39142</v>
      </c>
      <c r="AF20" s="18">
        <v>39234</v>
      </c>
      <c r="AG20" s="5">
        <v>4</v>
      </c>
      <c r="AH20" s="7" t="s">
        <v>306</v>
      </c>
      <c r="AI20" s="5" t="s">
        <v>173</v>
      </c>
      <c r="AJ20" s="5" t="s">
        <v>352</v>
      </c>
      <c r="AK20" s="5" t="s">
        <v>355</v>
      </c>
      <c r="AL20" s="8" t="s">
        <v>173</v>
      </c>
      <c r="AM20" s="5" t="s">
        <v>173</v>
      </c>
      <c r="AN20" s="5" t="s">
        <v>173</v>
      </c>
      <c r="AO20" s="5" t="s">
        <v>173</v>
      </c>
      <c r="AP20" s="5" t="s">
        <v>173</v>
      </c>
      <c r="AQ20" s="5" t="s">
        <v>953</v>
      </c>
      <c r="AS20" s="5" t="s">
        <v>255</v>
      </c>
      <c r="AU20" s="9" t="s">
        <v>280</v>
      </c>
      <c r="AW20" s="53"/>
    </row>
    <row r="21" spans="1:56" ht="15" customHeight="1">
      <c r="A21" s="5">
        <v>20</v>
      </c>
      <c r="B21" s="5" t="s">
        <v>41</v>
      </c>
      <c r="C21" s="6" t="s">
        <v>94</v>
      </c>
      <c r="E21" s="5" t="s">
        <v>116</v>
      </c>
      <c r="F21" s="5" t="s">
        <v>104</v>
      </c>
      <c r="G21" s="5" t="s">
        <v>98</v>
      </c>
      <c r="H21" s="5" t="s">
        <v>102</v>
      </c>
      <c r="I21" s="5" t="s">
        <v>42</v>
      </c>
      <c r="J21" s="5" t="s">
        <v>128</v>
      </c>
      <c r="K21" s="5" t="s">
        <v>74</v>
      </c>
      <c r="L21" s="5" t="s">
        <v>145</v>
      </c>
      <c r="M21" s="5" t="s">
        <v>167</v>
      </c>
      <c r="N21" s="5" t="s">
        <v>182</v>
      </c>
      <c r="O21" s="5" t="s">
        <v>51</v>
      </c>
      <c r="P21" s="5" t="s">
        <v>54</v>
      </c>
      <c r="Q21" s="5">
        <v>25</v>
      </c>
      <c r="R21" s="5" t="s">
        <v>173</v>
      </c>
      <c r="S21" s="5" t="s">
        <v>214</v>
      </c>
      <c r="T21" s="5" t="s">
        <v>231</v>
      </c>
      <c r="U21" s="5" t="s">
        <v>59</v>
      </c>
      <c r="V21" s="5" t="s">
        <v>86</v>
      </c>
      <c r="W21" s="5" t="s">
        <v>86</v>
      </c>
      <c r="X21" s="5" t="s">
        <v>86</v>
      </c>
      <c r="Y21" s="5" t="s">
        <v>86</v>
      </c>
      <c r="Z21" s="5" t="s">
        <v>343</v>
      </c>
      <c r="AB21" s="5" t="s">
        <v>308</v>
      </c>
      <c r="AC21" s="5" t="s">
        <v>312</v>
      </c>
      <c r="AD21" s="5" t="s">
        <v>335</v>
      </c>
      <c r="AE21" s="5">
        <v>1993</v>
      </c>
      <c r="AF21" s="5">
        <v>1994</v>
      </c>
      <c r="AG21" s="5">
        <v>18</v>
      </c>
      <c r="AH21" s="7" t="s">
        <v>347</v>
      </c>
      <c r="AI21" s="5">
        <v>1993</v>
      </c>
      <c r="AJ21" s="5">
        <v>4.0199999999999996</v>
      </c>
      <c r="AK21" s="5" t="s">
        <v>355</v>
      </c>
      <c r="AM21" s="5" t="s">
        <v>321</v>
      </c>
      <c r="AN21" s="5" t="s">
        <v>329</v>
      </c>
      <c r="AO21" s="5" t="s">
        <v>330</v>
      </c>
      <c r="AP21" s="5" t="s">
        <v>173</v>
      </c>
      <c r="AQ21" s="5" t="s">
        <v>954</v>
      </c>
      <c r="AS21" s="5" t="s">
        <v>256</v>
      </c>
      <c r="AU21" s="9" t="s">
        <v>281</v>
      </c>
      <c r="AV21" s="22" t="s">
        <v>297</v>
      </c>
      <c r="AW21" s="53"/>
    </row>
    <row r="22" spans="1:56" ht="15" customHeight="1">
      <c r="A22" s="5">
        <v>21</v>
      </c>
      <c r="B22" s="5" t="s">
        <v>39</v>
      </c>
      <c r="C22" s="6" t="s">
        <v>95</v>
      </c>
      <c r="E22" s="5" t="s">
        <v>117</v>
      </c>
      <c r="F22" s="5" t="s">
        <v>103</v>
      </c>
      <c r="G22" s="5" t="s">
        <v>98</v>
      </c>
      <c r="H22" s="5" t="s">
        <v>102</v>
      </c>
      <c r="I22" s="5" t="s">
        <v>42</v>
      </c>
      <c r="J22" s="5" t="s">
        <v>39</v>
      </c>
      <c r="K22" s="5" t="s">
        <v>74</v>
      </c>
      <c r="L22" s="5" t="s">
        <v>143</v>
      </c>
      <c r="M22" s="5" t="s">
        <v>168</v>
      </c>
      <c r="N22" s="5" t="s">
        <v>160</v>
      </c>
      <c r="O22" s="5" t="s">
        <v>51</v>
      </c>
      <c r="P22" s="5" t="s">
        <v>54</v>
      </c>
      <c r="Q22" s="5">
        <v>1.6</v>
      </c>
      <c r="R22" s="5" t="s">
        <v>198</v>
      </c>
      <c r="S22" s="5" t="s">
        <v>290</v>
      </c>
      <c r="T22" s="5" t="s">
        <v>232</v>
      </c>
      <c r="U22" s="5" t="s">
        <v>59</v>
      </c>
      <c r="V22" s="5" t="s">
        <v>86</v>
      </c>
      <c r="W22" s="5" t="s">
        <v>86</v>
      </c>
      <c r="X22" s="5" t="s">
        <v>86</v>
      </c>
      <c r="Y22" s="5" t="s">
        <v>86</v>
      </c>
      <c r="Z22" s="5" t="s">
        <v>343</v>
      </c>
      <c r="AA22" s="5" t="s">
        <v>305</v>
      </c>
      <c r="AB22" s="5" t="s">
        <v>173</v>
      </c>
      <c r="AC22" s="5" t="s">
        <v>312</v>
      </c>
      <c r="AD22" s="5" t="s">
        <v>335</v>
      </c>
      <c r="AE22" s="5">
        <v>1998</v>
      </c>
      <c r="AF22" s="5">
        <v>2001</v>
      </c>
      <c r="AG22" s="5">
        <v>36</v>
      </c>
      <c r="AH22" s="7" t="s">
        <v>173</v>
      </c>
      <c r="AI22" s="5" t="s">
        <v>173</v>
      </c>
      <c r="AJ22" s="5" t="s">
        <v>353</v>
      </c>
      <c r="AK22" s="5" t="s">
        <v>355</v>
      </c>
      <c r="AL22" s="8" t="s">
        <v>173</v>
      </c>
      <c r="AM22" s="5" t="s">
        <v>173</v>
      </c>
      <c r="AN22" s="5" t="s">
        <v>173</v>
      </c>
      <c r="AO22" s="5" t="s">
        <v>173</v>
      </c>
      <c r="AP22" s="5" t="s">
        <v>173</v>
      </c>
      <c r="AQ22" s="5" t="s">
        <v>955</v>
      </c>
      <c r="AS22" s="5" t="s">
        <v>257</v>
      </c>
      <c r="AU22" s="9" t="s">
        <v>645</v>
      </c>
      <c r="AW22" s="53"/>
    </row>
    <row r="23" spans="1:56" ht="15" customHeight="1">
      <c r="A23" s="5">
        <v>22</v>
      </c>
      <c r="B23" s="5" t="s">
        <v>39</v>
      </c>
      <c r="C23" s="6" t="s">
        <v>95</v>
      </c>
      <c r="E23" s="5" t="s">
        <v>117</v>
      </c>
      <c r="F23" s="5" t="s">
        <v>103</v>
      </c>
      <c r="G23" s="5" t="s">
        <v>98</v>
      </c>
      <c r="H23" s="5" t="s">
        <v>102</v>
      </c>
      <c r="I23" s="5" t="s">
        <v>42</v>
      </c>
      <c r="J23" s="5" t="s">
        <v>39</v>
      </c>
      <c r="K23" s="5" t="s">
        <v>74</v>
      </c>
      <c r="L23" s="5" t="s">
        <v>143</v>
      </c>
      <c r="M23" s="5" t="s">
        <v>169</v>
      </c>
      <c r="N23" s="5" t="s">
        <v>160</v>
      </c>
      <c r="O23" s="5" t="s">
        <v>51</v>
      </c>
      <c r="P23" s="5" t="s">
        <v>54</v>
      </c>
      <c r="Q23" s="5">
        <v>30</v>
      </c>
      <c r="R23" s="5" t="s">
        <v>198</v>
      </c>
      <c r="S23" s="5" t="s">
        <v>215</v>
      </c>
      <c r="T23" s="5" t="s">
        <v>363</v>
      </c>
      <c r="U23" s="5" t="s">
        <v>56</v>
      </c>
      <c r="V23" s="5" t="s">
        <v>86</v>
      </c>
      <c r="W23" s="5" t="s">
        <v>86</v>
      </c>
      <c r="X23" s="5" t="s">
        <v>86</v>
      </c>
      <c r="Y23" s="5" t="s">
        <v>86</v>
      </c>
      <c r="Z23" s="5" t="s">
        <v>343</v>
      </c>
      <c r="AB23" s="5" t="s">
        <v>173</v>
      </c>
      <c r="AC23" s="5" t="s">
        <v>312</v>
      </c>
      <c r="AD23" s="5" t="s">
        <v>337</v>
      </c>
      <c r="AE23" s="5">
        <v>1998</v>
      </c>
      <c r="AF23" s="5">
        <v>2013</v>
      </c>
      <c r="AG23" s="5">
        <v>180</v>
      </c>
      <c r="AH23" s="7" t="s">
        <v>306</v>
      </c>
      <c r="AI23" s="5" t="s">
        <v>173</v>
      </c>
      <c r="AJ23" s="5">
        <v>710</v>
      </c>
      <c r="AK23" s="5" t="s">
        <v>355</v>
      </c>
      <c r="AL23" s="8" t="s">
        <v>173</v>
      </c>
      <c r="AM23" s="5" t="s">
        <v>173</v>
      </c>
      <c r="AN23" s="5" t="s">
        <v>173</v>
      </c>
      <c r="AO23" s="5" t="s">
        <v>173</v>
      </c>
      <c r="AP23" s="5" t="s">
        <v>173</v>
      </c>
      <c r="AQ23" s="5" t="s">
        <v>956</v>
      </c>
      <c r="AS23" s="5" t="s">
        <v>258</v>
      </c>
      <c r="AU23" s="9" t="s">
        <v>282</v>
      </c>
      <c r="AW23" s="53"/>
    </row>
    <row r="24" spans="1:56" ht="15" customHeight="1">
      <c r="A24" s="5">
        <v>23</v>
      </c>
      <c r="B24" s="5" t="s">
        <v>41</v>
      </c>
      <c r="C24" s="6" t="s">
        <v>95</v>
      </c>
      <c r="E24" s="5" t="s">
        <v>117</v>
      </c>
      <c r="F24" s="5" t="s">
        <v>103</v>
      </c>
      <c r="G24" s="5" t="s">
        <v>98</v>
      </c>
      <c r="H24" s="5" t="s">
        <v>102</v>
      </c>
      <c r="I24" s="5" t="s">
        <v>42</v>
      </c>
      <c r="J24" s="5" t="s">
        <v>124</v>
      </c>
      <c r="K24" s="5" t="s">
        <v>77</v>
      </c>
      <c r="L24" s="5" t="s">
        <v>146</v>
      </c>
      <c r="M24" s="5" t="s">
        <v>164</v>
      </c>
      <c r="N24" s="5" t="s">
        <v>160</v>
      </c>
      <c r="O24" s="5" t="s">
        <v>51</v>
      </c>
      <c r="P24" s="5" t="s">
        <v>54</v>
      </c>
      <c r="Q24" s="5" t="s">
        <v>173</v>
      </c>
      <c r="R24" s="5" t="s">
        <v>173</v>
      </c>
      <c r="S24" s="5" t="s">
        <v>173</v>
      </c>
      <c r="T24" s="5" t="s">
        <v>233</v>
      </c>
      <c r="U24" s="5" t="s">
        <v>86</v>
      </c>
      <c r="V24" s="5" t="s">
        <v>86</v>
      </c>
      <c r="W24" s="5" t="s">
        <v>86</v>
      </c>
      <c r="X24" s="5" t="s">
        <v>86</v>
      </c>
      <c r="Y24" s="5" t="s">
        <v>86</v>
      </c>
      <c r="Z24" s="5" t="s">
        <v>343</v>
      </c>
      <c r="AA24" s="5" t="s">
        <v>173</v>
      </c>
      <c r="AB24" s="5" t="s">
        <v>307</v>
      </c>
      <c r="AC24" s="5" t="s">
        <v>312</v>
      </c>
      <c r="AD24" s="5" t="s">
        <v>338</v>
      </c>
      <c r="AE24" s="5" t="s">
        <v>299</v>
      </c>
      <c r="AF24" s="5" t="s">
        <v>299</v>
      </c>
      <c r="AH24" s="7" t="s">
        <v>173</v>
      </c>
      <c r="AI24" s="5">
        <v>1998</v>
      </c>
      <c r="AJ24" s="5" t="s">
        <v>173</v>
      </c>
      <c r="AK24" s="5" t="s">
        <v>173</v>
      </c>
      <c r="AL24" s="8" t="s">
        <v>331</v>
      </c>
      <c r="AM24" s="5" t="s">
        <v>173</v>
      </c>
      <c r="AN24" s="5" t="s">
        <v>173</v>
      </c>
      <c r="AO24" s="5" t="s">
        <v>173</v>
      </c>
      <c r="AP24" s="5" t="s">
        <v>173</v>
      </c>
      <c r="AQ24" s="5" t="s">
        <v>957</v>
      </c>
      <c r="AS24" s="5" t="s">
        <v>259</v>
      </c>
      <c r="AU24" s="9" t="s">
        <v>283</v>
      </c>
      <c r="AW24" s="53"/>
    </row>
    <row r="25" spans="1:56" ht="15" customHeight="1">
      <c r="A25" s="5">
        <v>24</v>
      </c>
      <c r="B25" s="5" t="s">
        <v>41</v>
      </c>
      <c r="C25" s="6" t="s">
        <v>95</v>
      </c>
      <c r="E25" s="5" t="s">
        <v>117</v>
      </c>
      <c r="F25" s="5" t="s">
        <v>103</v>
      </c>
      <c r="G25" s="5" t="s">
        <v>98</v>
      </c>
      <c r="H25" s="5" t="s">
        <v>102</v>
      </c>
      <c r="I25" s="5" t="s">
        <v>42</v>
      </c>
      <c r="J25" s="5" t="s">
        <v>129</v>
      </c>
      <c r="K25" s="5" t="s">
        <v>74</v>
      </c>
      <c r="L25" s="5" t="s">
        <v>143</v>
      </c>
      <c r="M25" s="5" t="s">
        <v>170</v>
      </c>
      <c r="N25" s="5" t="s">
        <v>183</v>
      </c>
      <c r="O25" s="5" t="s">
        <v>51</v>
      </c>
      <c r="P25" s="5" t="s">
        <v>54</v>
      </c>
      <c r="Q25" s="5" t="s">
        <v>189</v>
      </c>
      <c r="R25" s="5" t="s">
        <v>199</v>
      </c>
      <c r="S25" s="5" t="s">
        <v>216</v>
      </c>
      <c r="T25" s="5" t="s">
        <v>364</v>
      </c>
      <c r="U25" s="5" t="s">
        <v>59</v>
      </c>
      <c r="V25" s="5" t="s">
        <v>86</v>
      </c>
      <c r="W25" s="5" t="s">
        <v>86</v>
      </c>
      <c r="X25" s="5" t="s">
        <v>86</v>
      </c>
      <c r="Y25" s="5" t="s">
        <v>86</v>
      </c>
      <c r="Z25" s="5" t="s">
        <v>343</v>
      </c>
      <c r="AB25" s="5" t="s">
        <v>173</v>
      </c>
      <c r="AC25" s="5" t="s">
        <v>312</v>
      </c>
      <c r="AD25" s="5" t="s">
        <v>339</v>
      </c>
      <c r="AE25" s="18">
        <v>35490</v>
      </c>
      <c r="AF25" s="18">
        <v>36281</v>
      </c>
      <c r="AG25" s="5">
        <v>26</v>
      </c>
      <c r="AH25" s="7" t="s">
        <v>306</v>
      </c>
      <c r="AI25" s="5" t="s">
        <v>173</v>
      </c>
      <c r="AJ25" s="5">
        <v>0.24</v>
      </c>
      <c r="AK25" s="5" t="s">
        <v>355</v>
      </c>
      <c r="AL25" s="8" t="s">
        <v>173</v>
      </c>
      <c r="AM25" s="5" t="s">
        <v>173</v>
      </c>
      <c r="AN25" s="5" t="s">
        <v>173</v>
      </c>
      <c r="AO25" s="5" t="s">
        <v>173</v>
      </c>
      <c r="AP25" s="5" t="s">
        <v>173</v>
      </c>
      <c r="AQ25" s="5" t="s">
        <v>958</v>
      </c>
      <c r="AS25" s="5" t="s">
        <v>260</v>
      </c>
      <c r="AU25" s="9" t="s">
        <v>284</v>
      </c>
      <c r="AW25" s="53"/>
    </row>
    <row r="26" spans="1:56" ht="15" customHeight="1">
      <c r="A26" s="5">
        <v>25</v>
      </c>
      <c r="B26" s="5" t="s">
        <v>39</v>
      </c>
      <c r="C26" s="6" t="s">
        <v>95</v>
      </c>
      <c r="E26" s="5" t="s">
        <v>117</v>
      </c>
      <c r="F26" s="5" t="s">
        <v>103</v>
      </c>
      <c r="G26" s="5" t="s">
        <v>98</v>
      </c>
      <c r="H26" s="5" t="s">
        <v>102</v>
      </c>
      <c r="I26" s="5" t="s">
        <v>42</v>
      </c>
      <c r="J26" s="5" t="s">
        <v>130</v>
      </c>
      <c r="K26" s="5" t="s">
        <v>74</v>
      </c>
      <c r="L26" s="5" t="s">
        <v>143</v>
      </c>
      <c r="M26" s="5" t="s">
        <v>171</v>
      </c>
      <c r="N26" s="5" t="s">
        <v>177</v>
      </c>
      <c r="O26" s="5" t="s">
        <v>51</v>
      </c>
      <c r="P26" s="5" t="s">
        <v>54</v>
      </c>
      <c r="Q26" s="5">
        <v>230</v>
      </c>
      <c r="R26" s="5" t="s">
        <v>200</v>
      </c>
      <c r="S26" s="5" t="s">
        <v>217</v>
      </c>
      <c r="T26" s="5" t="s">
        <v>234</v>
      </c>
      <c r="V26" s="5" t="s">
        <v>63</v>
      </c>
      <c r="W26" s="5" t="s">
        <v>86</v>
      </c>
      <c r="X26" s="5" t="s">
        <v>86</v>
      </c>
      <c r="Y26" s="5" t="s">
        <v>86</v>
      </c>
      <c r="Z26" s="5" t="s">
        <v>343</v>
      </c>
      <c r="AA26" s="5" t="s">
        <v>300</v>
      </c>
      <c r="AB26" s="5" t="s">
        <v>173</v>
      </c>
      <c r="AC26" s="5" t="s">
        <v>312</v>
      </c>
      <c r="AD26" s="5" t="s">
        <v>335</v>
      </c>
      <c r="AE26" s="18">
        <v>35521</v>
      </c>
      <c r="AF26" s="18">
        <v>35582</v>
      </c>
      <c r="AG26" s="5">
        <v>3</v>
      </c>
      <c r="AH26" s="7" t="s">
        <v>306</v>
      </c>
      <c r="AI26" s="5" t="s">
        <v>173</v>
      </c>
      <c r="AJ26" s="5" t="s">
        <v>354</v>
      </c>
      <c r="AK26" s="5" t="s">
        <v>355</v>
      </c>
      <c r="AL26" s="8" t="s">
        <v>173</v>
      </c>
      <c r="AM26" s="5" t="s">
        <v>173</v>
      </c>
      <c r="AN26" s="5" t="s">
        <v>173</v>
      </c>
      <c r="AO26" s="5" t="s">
        <v>173</v>
      </c>
      <c r="AP26" s="5" t="s">
        <v>173</v>
      </c>
      <c r="AQ26" s="5" t="s">
        <v>959</v>
      </c>
      <c r="AS26" s="5" t="s">
        <v>261</v>
      </c>
      <c r="AU26" s="9" t="s">
        <v>285</v>
      </c>
      <c r="AW26" s="53"/>
    </row>
    <row r="27" spans="1:56" ht="15" customHeight="1">
      <c r="A27" s="5">
        <v>26</v>
      </c>
      <c r="B27" s="5" t="s">
        <v>41</v>
      </c>
      <c r="C27" s="6" t="s">
        <v>95</v>
      </c>
      <c r="E27" s="5" t="s">
        <v>117</v>
      </c>
      <c r="F27" s="5" t="s">
        <v>103</v>
      </c>
      <c r="G27" s="5" t="s">
        <v>98</v>
      </c>
      <c r="H27" s="5" t="s">
        <v>102</v>
      </c>
      <c r="I27" s="5" t="s">
        <v>42</v>
      </c>
      <c r="J27" s="5" t="s">
        <v>361</v>
      </c>
      <c r="K27" s="5" t="s">
        <v>77</v>
      </c>
      <c r="L27" s="5" t="s">
        <v>147</v>
      </c>
      <c r="M27" s="5" t="s">
        <v>175</v>
      </c>
      <c r="N27" s="5" t="s">
        <v>160</v>
      </c>
      <c r="O27" s="5" t="s">
        <v>51</v>
      </c>
      <c r="P27" s="5" t="s">
        <v>55</v>
      </c>
      <c r="Q27" s="5" t="s">
        <v>173</v>
      </c>
      <c r="R27" s="5" t="s">
        <v>173</v>
      </c>
      <c r="S27" s="5" t="s">
        <v>173</v>
      </c>
      <c r="T27" s="5" t="s">
        <v>173</v>
      </c>
      <c r="V27" s="5" t="s">
        <v>86</v>
      </c>
      <c r="W27" s="5" t="s">
        <v>86</v>
      </c>
      <c r="X27" s="5" t="s">
        <v>86</v>
      </c>
      <c r="Y27" s="5" t="s">
        <v>86</v>
      </c>
      <c r="Z27" s="5" t="s">
        <v>343</v>
      </c>
      <c r="AA27" s="5" t="s">
        <v>173</v>
      </c>
      <c r="AB27" s="5" t="s">
        <v>308</v>
      </c>
      <c r="AC27" s="5" t="s">
        <v>312</v>
      </c>
      <c r="AD27" s="5" t="s">
        <v>338</v>
      </c>
      <c r="AE27" s="5" t="s">
        <v>173</v>
      </c>
      <c r="AF27" s="5" t="s">
        <v>173</v>
      </c>
      <c r="AG27" s="5" t="s">
        <v>173</v>
      </c>
      <c r="AH27" s="7" t="s">
        <v>286</v>
      </c>
      <c r="AI27" s="5">
        <v>2002</v>
      </c>
      <c r="AJ27" s="5" t="s">
        <v>173</v>
      </c>
      <c r="AK27" s="5" t="s">
        <v>173</v>
      </c>
      <c r="AL27" s="8" t="s">
        <v>332</v>
      </c>
      <c r="AM27" s="5" t="s">
        <v>173</v>
      </c>
      <c r="AN27" s="5" t="s">
        <v>173</v>
      </c>
      <c r="AO27" s="5" t="s">
        <v>173</v>
      </c>
      <c r="AP27" s="5" t="s">
        <v>173</v>
      </c>
      <c r="AQ27" s="5" t="s">
        <v>960</v>
      </c>
      <c r="AS27" s="5" t="s">
        <v>262</v>
      </c>
      <c r="AU27" s="9" t="s">
        <v>286</v>
      </c>
      <c r="AW27" s="53"/>
    </row>
    <row r="28" spans="1:56" ht="15" customHeight="1">
      <c r="A28" s="5">
        <v>27</v>
      </c>
      <c r="B28" s="5" t="s">
        <v>41</v>
      </c>
      <c r="C28" s="6" t="s">
        <v>96</v>
      </c>
      <c r="E28" s="5" t="s">
        <v>117</v>
      </c>
      <c r="F28" s="5" t="s">
        <v>103</v>
      </c>
      <c r="G28" s="5" t="s">
        <v>98</v>
      </c>
      <c r="H28" s="5" t="s">
        <v>102</v>
      </c>
      <c r="I28" s="5" t="s">
        <v>42</v>
      </c>
      <c r="J28" s="5" t="s">
        <v>357</v>
      </c>
      <c r="K28" s="5" t="s">
        <v>78</v>
      </c>
      <c r="L28" s="5" t="s">
        <v>148</v>
      </c>
      <c r="M28" s="5" t="s">
        <v>174</v>
      </c>
      <c r="N28" s="5" t="s">
        <v>182</v>
      </c>
      <c r="O28" s="5" t="s">
        <v>51</v>
      </c>
      <c r="P28" s="5" t="s">
        <v>55</v>
      </c>
      <c r="Q28" s="5" t="s">
        <v>173</v>
      </c>
      <c r="R28" s="5" t="s">
        <v>173</v>
      </c>
      <c r="S28" s="5" t="s">
        <v>173</v>
      </c>
      <c r="T28" s="5" t="s">
        <v>173</v>
      </c>
      <c r="V28" s="5" t="s">
        <v>86</v>
      </c>
      <c r="W28" s="5" t="s">
        <v>86</v>
      </c>
      <c r="X28" s="5" t="s">
        <v>86</v>
      </c>
      <c r="Y28" s="5" t="s">
        <v>86</v>
      </c>
      <c r="Z28" s="5" t="s">
        <v>343</v>
      </c>
      <c r="AA28" s="5" t="s">
        <v>173</v>
      </c>
      <c r="AB28" s="5" t="s">
        <v>173</v>
      </c>
      <c r="AC28" s="5" t="s">
        <v>312</v>
      </c>
      <c r="AD28" s="5" t="s">
        <v>316</v>
      </c>
      <c r="AE28" s="5" t="s">
        <v>173</v>
      </c>
      <c r="AF28" s="5" t="s">
        <v>173</v>
      </c>
      <c r="AG28" s="5" t="s">
        <v>173</v>
      </c>
      <c r="AH28" s="7" t="s">
        <v>306</v>
      </c>
      <c r="AI28" s="5" t="s">
        <v>173</v>
      </c>
      <c r="AJ28" s="5" t="s">
        <v>173</v>
      </c>
      <c r="AK28" s="5" t="s">
        <v>173</v>
      </c>
      <c r="AL28" s="8" t="s">
        <v>173</v>
      </c>
      <c r="AM28" s="5" t="s">
        <v>173</v>
      </c>
      <c r="AN28" s="5" t="s">
        <v>173</v>
      </c>
      <c r="AO28" s="5" t="s">
        <v>173</v>
      </c>
      <c r="AP28" s="5" t="s">
        <v>173</v>
      </c>
      <c r="AQ28" s="5" t="s">
        <v>961</v>
      </c>
      <c r="AS28" s="5" t="s">
        <v>263</v>
      </c>
      <c r="AU28" s="9" t="s">
        <v>287</v>
      </c>
      <c r="AW28" s="53"/>
    </row>
    <row r="29" spans="1:56" ht="15" customHeight="1">
      <c r="A29" s="5">
        <v>28</v>
      </c>
      <c r="B29" s="5" t="s">
        <v>41</v>
      </c>
      <c r="C29" s="6" t="s">
        <v>97</v>
      </c>
      <c r="E29" s="5" t="s">
        <v>118</v>
      </c>
      <c r="F29" s="5" t="s">
        <v>105</v>
      </c>
      <c r="G29" s="5" t="s">
        <v>101</v>
      </c>
      <c r="H29" s="5" t="s">
        <v>102</v>
      </c>
      <c r="I29" s="5" t="s">
        <v>42</v>
      </c>
      <c r="J29" s="5" t="s">
        <v>122</v>
      </c>
      <c r="K29" s="5" t="s">
        <v>74</v>
      </c>
      <c r="L29" s="5" t="s">
        <v>149</v>
      </c>
      <c r="M29" s="5" t="s">
        <v>172</v>
      </c>
      <c r="N29" s="5" t="s">
        <v>185</v>
      </c>
      <c r="O29" s="5" t="s">
        <v>50</v>
      </c>
      <c r="P29" s="5" t="s">
        <v>54</v>
      </c>
      <c r="Q29" s="5">
        <v>4594</v>
      </c>
      <c r="R29" s="5" t="s">
        <v>201</v>
      </c>
      <c r="S29" s="5" t="s">
        <v>218</v>
      </c>
      <c r="T29" s="5" t="s">
        <v>235</v>
      </c>
      <c r="V29" s="5" t="s">
        <v>86</v>
      </c>
      <c r="W29" s="5" t="s">
        <v>86</v>
      </c>
      <c r="X29" s="5" t="s">
        <v>86</v>
      </c>
      <c r="Y29" s="5" t="s">
        <v>86</v>
      </c>
      <c r="Z29" s="5" t="s">
        <v>343</v>
      </c>
      <c r="AB29" s="5" t="s">
        <v>173</v>
      </c>
      <c r="AC29" s="5" t="s">
        <v>312</v>
      </c>
      <c r="AD29" s="5" t="s">
        <v>340</v>
      </c>
      <c r="AE29" s="5" t="s">
        <v>173</v>
      </c>
      <c r="AF29" s="5" t="s">
        <v>173</v>
      </c>
      <c r="AG29" s="5" t="s">
        <v>173</v>
      </c>
      <c r="AH29" s="7" t="s">
        <v>306</v>
      </c>
      <c r="AI29" s="5" t="s">
        <v>173</v>
      </c>
      <c r="AJ29" s="5" t="s">
        <v>173</v>
      </c>
      <c r="AK29" s="5" t="s">
        <v>173</v>
      </c>
      <c r="AL29" s="8" t="s">
        <v>173</v>
      </c>
      <c r="AM29" s="5" t="s">
        <v>173</v>
      </c>
      <c r="AN29" s="5" t="s">
        <v>173</v>
      </c>
      <c r="AO29" s="5" t="s">
        <v>173</v>
      </c>
      <c r="AP29" s="5" t="s">
        <v>173</v>
      </c>
      <c r="AQ29" s="5" t="s">
        <v>962</v>
      </c>
      <c r="AS29" s="5" t="s">
        <v>264</v>
      </c>
      <c r="AU29" s="9" t="s">
        <v>288</v>
      </c>
      <c r="AW29" s="53"/>
    </row>
    <row r="30" spans="1:56" ht="15" customHeight="1">
      <c r="A30" s="5">
        <v>29</v>
      </c>
      <c r="B30" s="5" t="s">
        <v>40</v>
      </c>
      <c r="C30" s="6" t="s">
        <v>97</v>
      </c>
      <c r="E30" s="5" t="s">
        <v>118</v>
      </c>
      <c r="F30" s="5" t="s">
        <v>105</v>
      </c>
      <c r="G30" s="5" t="s">
        <v>101</v>
      </c>
      <c r="H30" s="5" t="s">
        <v>102</v>
      </c>
      <c r="I30" s="5" t="s">
        <v>42</v>
      </c>
      <c r="J30" s="5" t="s">
        <v>131</v>
      </c>
      <c r="K30" s="5" t="s">
        <v>46</v>
      </c>
      <c r="L30" s="5" t="s">
        <v>150</v>
      </c>
      <c r="M30" s="5" t="s">
        <v>173</v>
      </c>
      <c r="N30" s="5" t="s">
        <v>184</v>
      </c>
      <c r="O30" s="5" t="s">
        <v>50</v>
      </c>
      <c r="P30" s="5" t="s">
        <v>55</v>
      </c>
      <c r="Q30" s="5" t="s">
        <v>173</v>
      </c>
      <c r="R30" s="5" t="s">
        <v>173</v>
      </c>
      <c r="S30" s="5" t="s">
        <v>173</v>
      </c>
      <c r="T30" s="5" t="s">
        <v>173</v>
      </c>
      <c r="V30" s="5" t="s">
        <v>61</v>
      </c>
      <c r="W30" s="5" t="s">
        <v>86</v>
      </c>
      <c r="X30" s="5" t="s">
        <v>86</v>
      </c>
      <c r="Y30" s="5" t="s">
        <v>86</v>
      </c>
      <c r="Z30" s="5" t="s">
        <v>343</v>
      </c>
      <c r="AA30" s="5" t="s">
        <v>173</v>
      </c>
      <c r="AB30" s="5" t="s">
        <v>173</v>
      </c>
      <c r="AC30" s="5" t="s">
        <v>312</v>
      </c>
      <c r="AD30" s="5" t="s">
        <v>341</v>
      </c>
      <c r="AE30" s="5" t="s">
        <v>173</v>
      </c>
      <c r="AF30" s="5" t="s">
        <v>173</v>
      </c>
      <c r="AG30" s="5" t="s">
        <v>173</v>
      </c>
      <c r="AH30" s="7" t="s">
        <v>306</v>
      </c>
      <c r="AI30" s="5" t="s">
        <v>173</v>
      </c>
      <c r="AJ30" s="5" t="s">
        <v>173</v>
      </c>
      <c r="AK30" s="5" t="s">
        <v>173</v>
      </c>
      <c r="AL30" s="8" t="s">
        <v>173</v>
      </c>
      <c r="AM30" s="5" t="s">
        <v>173</v>
      </c>
      <c r="AN30" s="5" t="s">
        <v>173</v>
      </c>
      <c r="AO30" s="5" t="s">
        <v>173</v>
      </c>
      <c r="AP30" s="5" t="s">
        <v>173</v>
      </c>
      <c r="AQ30" s="5" t="s">
        <v>963</v>
      </c>
      <c r="AS30" s="5" t="s">
        <v>265</v>
      </c>
      <c r="AU30" s="9" t="s">
        <v>289</v>
      </c>
      <c r="AW30" s="53"/>
    </row>
    <row r="31" spans="1:56" s="3" customFormat="1" ht="15" customHeight="1">
      <c r="A31" s="5">
        <v>30</v>
      </c>
      <c r="B31" s="5" t="s">
        <v>39</v>
      </c>
      <c r="C31" s="6" t="s">
        <v>365</v>
      </c>
      <c r="D31" s="5"/>
      <c r="E31" s="5" t="s">
        <v>454</v>
      </c>
      <c r="F31" s="5" t="s">
        <v>103</v>
      </c>
      <c r="G31" s="5" t="s">
        <v>98</v>
      </c>
      <c r="H31" s="5" t="s">
        <v>102</v>
      </c>
      <c r="I31" s="5" t="s">
        <v>43</v>
      </c>
      <c r="J31" s="5" t="s">
        <v>39</v>
      </c>
      <c r="K31" s="5" t="s">
        <v>49</v>
      </c>
      <c r="L31" s="5" t="s">
        <v>366</v>
      </c>
      <c r="M31" s="5" t="s">
        <v>100</v>
      </c>
      <c r="N31" s="5" t="s">
        <v>431</v>
      </c>
      <c r="O31" s="5" t="s">
        <v>51</v>
      </c>
      <c r="P31" s="5" t="s">
        <v>54</v>
      </c>
      <c r="Q31" s="5" t="s">
        <v>237</v>
      </c>
      <c r="R31" s="5" t="s">
        <v>237</v>
      </c>
      <c r="S31" s="5"/>
      <c r="T31" s="5" t="s">
        <v>449</v>
      </c>
      <c r="U31" s="5" t="s">
        <v>56</v>
      </c>
      <c r="V31" s="5" t="s">
        <v>86</v>
      </c>
      <c r="W31" s="5" t="s">
        <v>86</v>
      </c>
      <c r="X31" s="5" t="s">
        <v>86</v>
      </c>
      <c r="Y31" s="5" t="s">
        <v>86</v>
      </c>
      <c r="Z31" s="5" t="s">
        <v>343</v>
      </c>
      <c r="AA31" s="5" t="s">
        <v>173</v>
      </c>
      <c r="AB31" s="5" t="s">
        <v>308</v>
      </c>
      <c r="AC31" s="5" t="s">
        <v>312</v>
      </c>
      <c r="AD31" s="5"/>
      <c r="AE31" s="5"/>
      <c r="AF31" s="5">
        <v>1996</v>
      </c>
      <c r="AG31" s="5" t="s">
        <v>581</v>
      </c>
      <c r="AH31" s="7">
        <v>7078.9454999999998</v>
      </c>
      <c r="AI31" s="5">
        <v>2018</v>
      </c>
      <c r="AJ31" s="5">
        <v>1.01</v>
      </c>
      <c r="AK31" s="5" t="s">
        <v>355</v>
      </c>
      <c r="AL31" s="8">
        <f>AH31/AJ31</f>
        <v>7008.8569306930694</v>
      </c>
      <c r="AM31" s="5" t="s">
        <v>173</v>
      </c>
      <c r="AN31" s="5" t="s">
        <v>173</v>
      </c>
      <c r="AO31" s="5" t="s">
        <v>173</v>
      </c>
      <c r="AP31" s="5" t="s">
        <v>173</v>
      </c>
      <c r="AQ31" s="5" t="s">
        <v>964</v>
      </c>
      <c r="AR31" s="5"/>
      <c r="AS31" s="20" t="s">
        <v>451</v>
      </c>
      <c r="AT31" s="5"/>
      <c r="AU31" s="9" t="s">
        <v>588</v>
      </c>
      <c r="AV31" s="23"/>
      <c r="AW31" s="53"/>
      <c r="AX31" s="11"/>
      <c r="AY31" s="11"/>
      <c r="AZ31" s="11"/>
      <c r="BA31" s="11"/>
      <c r="BB31" s="11"/>
      <c r="BC31" s="11"/>
      <c r="BD31" s="11"/>
    </row>
    <row r="32" spans="1:56" s="3" customFormat="1" ht="15" customHeight="1">
      <c r="A32" s="5">
        <v>31</v>
      </c>
      <c r="B32" s="5" t="s">
        <v>39</v>
      </c>
      <c r="C32" s="6" t="s">
        <v>365</v>
      </c>
      <c r="D32" s="5"/>
      <c r="E32" s="5" t="s">
        <v>454</v>
      </c>
      <c r="F32" s="5" t="s">
        <v>103</v>
      </c>
      <c r="G32" s="5" t="s">
        <v>98</v>
      </c>
      <c r="H32" s="5" t="s">
        <v>102</v>
      </c>
      <c r="I32" s="5" t="s">
        <v>43</v>
      </c>
      <c r="J32" s="5" t="s">
        <v>39</v>
      </c>
      <c r="K32" s="5" t="s">
        <v>49</v>
      </c>
      <c r="L32" s="5" t="s">
        <v>366</v>
      </c>
      <c r="M32" s="5" t="s">
        <v>369</v>
      </c>
      <c r="N32" s="5" t="s">
        <v>432</v>
      </c>
      <c r="O32" s="5" t="s">
        <v>51</v>
      </c>
      <c r="P32" s="5" t="s">
        <v>54</v>
      </c>
      <c r="Q32" s="5"/>
      <c r="R32" s="5"/>
      <c r="S32" s="5"/>
      <c r="T32" s="5" t="s">
        <v>449</v>
      </c>
      <c r="U32" s="5" t="s">
        <v>56</v>
      </c>
      <c r="V32" s="5" t="s">
        <v>86</v>
      </c>
      <c r="W32" s="5" t="s">
        <v>86</v>
      </c>
      <c r="X32" s="5" t="s">
        <v>86</v>
      </c>
      <c r="Y32" s="5" t="s">
        <v>86</v>
      </c>
      <c r="Z32" s="5" t="s">
        <v>343</v>
      </c>
      <c r="AA32" s="5" t="s">
        <v>173</v>
      </c>
      <c r="AB32" s="5" t="s">
        <v>308</v>
      </c>
      <c r="AC32" s="5" t="s">
        <v>312</v>
      </c>
      <c r="AD32" s="5"/>
      <c r="AE32" s="5"/>
      <c r="AF32" s="5">
        <v>2001</v>
      </c>
      <c r="AG32" s="5"/>
      <c r="AH32" s="7">
        <v>4383.7694999999994</v>
      </c>
      <c r="AI32" s="5">
        <v>2018</v>
      </c>
      <c r="AJ32" s="5">
        <v>8.0000000000000002E-3</v>
      </c>
      <c r="AK32" s="5" t="s">
        <v>355</v>
      </c>
      <c r="AL32" s="5"/>
      <c r="AM32" s="5"/>
      <c r="AN32" s="5"/>
      <c r="AO32" s="5" t="s">
        <v>173</v>
      </c>
      <c r="AP32" s="5" t="s">
        <v>173</v>
      </c>
      <c r="AQ32" s="5" t="s">
        <v>964</v>
      </c>
      <c r="AR32" s="5"/>
      <c r="AS32" s="5" t="s">
        <v>451</v>
      </c>
      <c r="AT32" s="5"/>
      <c r="AU32" s="9" t="s">
        <v>589</v>
      </c>
      <c r="AV32" s="23"/>
      <c r="AW32" s="53"/>
      <c r="AX32" s="11"/>
      <c r="AY32" s="11"/>
      <c r="AZ32" s="11"/>
      <c r="BA32" s="11"/>
      <c r="BB32" s="11"/>
      <c r="BC32" s="11"/>
      <c r="BD32" s="11"/>
    </row>
    <row r="33" spans="1:49" ht="15" customHeight="1">
      <c r="A33" s="5">
        <v>32</v>
      </c>
      <c r="B33" s="5" t="s">
        <v>39</v>
      </c>
      <c r="C33" s="6" t="s">
        <v>481</v>
      </c>
      <c r="E33" s="5" t="s">
        <v>454</v>
      </c>
      <c r="F33" s="5" t="s">
        <v>103</v>
      </c>
      <c r="G33" s="5" t="s">
        <v>98</v>
      </c>
      <c r="H33" s="5" t="s">
        <v>102</v>
      </c>
      <c r="I33" s="5" t="s">
        <v>43</v>
      </c>
      <c r="J33" s="5" t="s">
        <v>39</v>
      </c>
      <c r="K33" s="5" t="s">
        <v>49</v>
      </c>
      <c r="L33" s="5" t="s">
        <v>366</v>
      </c>
      <c r="M33" s="5" t="s">
        <v>370</v>
      </c>
      <c r="N33" s="5" t="s">
        <v>433</v>
      </c>
      <c r="O33" s="5" t="s">
        <v>51</v>
      </c>
      <c r="P33" s="5" t="s">
        <v>54</v>
      </c>
      <c r="Q33" s="5">
        <v>176</v>
      </c>
      <c r="R33" s="5" t="s">
        <v>522</v>
      </c>
      <c r="S33" s="5" t="s">
        <v>480</v>
      </c>
      <c r="T33" s="5" t="s">
        <v>449</v>
      </c>
      <c r="U33" s="5" t="s">
        <v>56</v>
      </c>
      <c r="V33" s="5" t="s">
        <v>86</v>
      </c>
      <c r="W33" s="5" t="s">
        <v>86</v>
      </c>
      <c r="X33" s="5" t="s">
        <v>86</v>
      </c>
      <c r="Y33" s="5" t="s">
        <v>86</v>
      </c>
      <c r="Z33" s="5" t="s">
        <v>343</v>
      </c>
      <c r="AA33" s="5" t="s">
        <v>173</v>
      </c>
      <c r="AB33" s="5" t="s">
        <v>308</v>
      </c>
      <c r="AC33" s="5" t="s">
        <v>312</v>
      </c>
      <c r="AF33" s="5">
        <v>1990</v>
      </c>
      <c r="AH33" s="7">
        <v>67072.631999999998</v>
      </c>
      <c r="AI33" s="5">
        <v>2018</v>
      </c>
      <c r="AJ33" s="5">
        <v>1.7</v>
      </c>
      <c r="AK33" s="5" t="s">
        <v>355</v>
      </c>
      <c r="AM33" s="5">
        <v>13297</v>
      </c>
      <c r="AN33" s="5">
        <v>50602.96</v>
      </c>
      <c r="AO33" s="5" t="s">
        <v>173</v>
      </c>
      <c r="AP33" s="5" t="s">
        <v>173</v>
      </c>
      <c r="AQ33" s="5" t="s">
        <v>537</v>
      </c>
      <c r="AR33" s="5" t="s">
        <v>964</v>
      </c>
      <c r="AS33" s="5" t="s">
        <v>451</v>
      </c>
      <c r="AU33" s="9" t="s">
        <v>590</v>
      </c>
      <c r="AW33" s="53"/>
    </row>
    <row r="34" spans="1:49" ht="15" customHeight="1">
      <c r="A34" s="5">
        <v>33</v>
      </c>
      <c r="B34" s="5" t="s">
        <v>39</v>
      </c>
      <c r="C34" s="6" t="s">
        <v>365</v>
      </c>
      <c r="E34" s="5" t="s">
        <v>454</v>
      </c>
      <c r="F34" s="5" t="s">
        <v>103</v>
      </c>
      <c r="G34" s="5" t="s">
        <v>98</v>
      </c>
      <c r="H34" s="5" t="s">
        <v>102</v>
      </c>
      <c r="I34" s="5" t="s">
        <v>43</v>
      </c>
      <c r="J34" s="5" t="s">
        <v>39</v>
      </c>
      <c r="K34" s="5" t="s">
        <v>49</v>
      </c>
      <c r="L34" s="5" t="s">
        <v>366</v>
      </c>
      <c r="M34" s="5" t="s">
        <v>371</v>
      </c>
      <c r="N34" s="5" t="s">
        <v>433</v>
      </c>
      <c r="O34" s="5" t="s">
        <v>51</v>
      </c>
      <c r="P34" s="5" t="s">
        <v>54</v>
      </c>
      <c r="Q34" s="5" t="s">
        <v>237</v>
      </c>
      <c r="R34" s="5" t="s">
        <v>237</v>
      </c>
      <c r="T34" s="5" t="s">
        <v>449</v>
      </c>
      <c r="U34" s="5" t="s">
        <v>56</v>
      </c>
      <c r="V34" s="5" t="s">
        <v>86</v>
      </c>
      <c r="W34" s="5" t="s">
        <v>86</v>
      </c>
      <c r="X34" s="5" t="s">
        <v>86</v>
      </c>
      <c r="Y34" s="5" t="s">
        <v>86</v>
      </c>
      <c r="Z34" s="5" t="s">
        <v>343</v>
      </c>
      <c r="AA34" s="5" t="s">
        <v>173</v>
      </c>
      <c r="AB34" s="5" t="s">
        <v>308</v>
      </c>
      <c r="AC34" s="5" t="s">
        <v>312</v>
      </c>
      <c r="AF34" s="5">
        <v>2003</v>
      </c>
      <c r="AH34" s="7">
        <v>1711499.757</v>
      </c>
      <c r="AI34" s="5">
        <v>2018</v>
      </c>
      <c r="AJ34" s="5">
        <v>113</v>
      </c>
      <c r="AK34" s="5" t="s">
        <v>355</v>
      </c>
      <c r="AL34" s="8">
        <f t="shared" ref="AL34:AL90" si="0">AH34/AJ34</f>
        <v>15146.015548672567</v>
      </c>
      <c r="AM34" s="5" t="s">
        <v>173</v>
      </c>
      <c r="AN34" s="5" t="s">
        <v>173</v>
      </c>
      <c r="AO34" s="5" t="s">
        <v>173</v>
      </c>
      <c r="AP34" s="5" t="s">
        <v>173</v>
      </c>
      <c r="AQ34" s="5" t="s">
        <v>964</v>
      </c>
      <c r="AS34" s="5" t="s">
        <v>451</v>
      </c>
      <c r="AU34" s="9" t="s">
        <v>591</v>
      </c>
      <c r="AV34" s="23"/>
      <c r="AW34" s="53"/>
    </row>
    <row r="35" spans="1:49" ht="15" customHeight="1">
      <c r="A35" s="5">
        <v>34</v>
      </c>
      <c r="B35" s="5" t="s">
        <v>39</v>
      </c>
      <c r="C35" s="6" t="s">
        <v>365</v>
      </c>
      <c r="E35" s="5" t="s">
        <v>454</v>
      </c>
      <c r="F35" s="5" t="s">
        <v>103</v>
      </c>
      <c r="G35" s="5" t="s">
        <v>98</v>
      </c>
      <c r="H35" s="5" t="s">
        <v>102</v>
      </c>
      <c r="I35" s="5" t="s">
        <v>43</v>
      </c>
      <c r="J35" s="5" t="s">
        <v>39</v>
      </c>
      <c r="K35" s="5" t="s">
        <v>49</v>
      </c>
      <c r="L35" s="5" t="s">
        <v>366</v>
      </c>
      <c r="M35" s="5" t="s">
        <v>372</v>
      </c>
      <c r="N35" s="5" t="s">
        <v>431</v>
      </c>
      <c r="O35" s="5" t="s">
        <v>51</v>
      </c>
      <c r="P35" s="5" t="s">
        <v>54</v>
      </c>
      <c r="Q35" s="5">
        <v>252</v>
      </c>
      <c r="R35" s="5" t="s">
        <v>201</v>
      </c>
      <c r="S35" s="5" t="s">
        <v>485</v>
      </c>
      <c r="T35" s="5" t="s">
        <v>449</v>
      </c>
      <c r="U35" s="5" t="s">
        <v>56</v>
      </c>
      <c r="V35" s="5" t="s">
        <v>86</v>
      </c>
      <c r="W35" s="5" t="s">
        <v>86</v>
      </c>
      <c r="X35" s="5" t="s">
        <v>86</v>
      </c>
      <c r="Y35" s="5" t="s">
        <v>86</v>
      </c>
      <c r="Z35" s="5" t="s">
        <v>343</v>
      </c>
      <c r="AA35" s="5" t="s">
        <v>173</v>
      </c>
      <c r="AB35" s="5" t="s">
        <v>308</v>
      </c>
      <c r="AC35" s="5" t="s">
        <v>312</v>
      </c>
      <c r="AF35" s="5">
        <v>2000</v>
      </c>
      <c r="AH35" s="7">
        <v>92153.654999999999</v>
      </c>
      <c r="AI35" s="5">
        <v>2018</v>
      </c>
      <c r="AJ35" s="5">
        <v>3</v>
      </c>
      <c r="AK35" s="5" t="s">
        <v>355</v>
      </c>
      <c r="AL35" s="8">
        <f t="shared" si="0"/>
        <v>30717.884999999998</v>
      </c>
      <c r="AM35" s="5" t="s">
        <v>173</v>
      </c>
      <c r="AN35" s="5" t="s">
        <v>173</v>
      </c>
      <c r="AO35" s="5" t="s">
        <v>173</v>
      </c>
      <c r="AP35" s="5" t="s">
        <v>173</v>
      </c>
      <c r="AQ35" s="5" t="s">
        <v>964</v>
      </c>
      <c r="AS35" s="5" t="s">
        <v>451</v>
      </c>
      <c r="AU35" s="9" t="s">
        <v>592</v>
      </c>
      <c r="AV35" s="23"/>
      <c r="AW35" s="53"/>
    </row>
    <row r="36" spans="1:49" ht="15" customHeight="1">
      <c r="A36" s="5">
        <v>35</v>
      </c>
      <c r="B36" s="5" t="s">
        <v>39</v>
      </c>
      <c r="C36" s="6" t="s">
        <v>486</v>
      </c>
      <c r="E36" s="5" t="s">
        <v>454</v>
      </c>
      <c r="F36" s="5" t="s">
        <v>103</v>
      </c>
      <c r="G36" s="5" t="s">
        <v>98</v>
      </c>
      <c r="H36" s="5" t="s">
        <v>102</v>
      </c>
      <c r="I36" s="5" t="s">
        <v>43</v>
      </c>
      <c r="J36" s="5" t="s">
        <v>39</v>
      </c>
      <c r="K36" s="5" t="s">
        <v>49</v>
      </c>
      <c r="L36" s="5" t="s">
        <v>366</v>
      </c>
      <c r="M36" s="5" t="s">
        <v>373</v>
      </c>
      <c r="N36" s="5" t="s">
        <v>433</v>
      </c>
      <c r="O36" s="5" t="s">
        <v>51</v>
      </c>
      <c r="P36" s="5" t="s">
        <v>54</v>
      </c>
      <c r="Q36" s="5" t="s">
        <v>237</v>
      </c>
      <c r="R36" s="5" t="s">
        <v>237</v>
      </c>
      <c r="T36" s="5" t="s">
        <v>449</v>
      </c>
      <c r="U36" s="5" t="s">
        <v>56</v>
      </c>
      <c r="V36" s="5" t="s">
        <v>86</v>
      </c>
      <c r="W36" s="5" t="s">
        <v>86</v>
      </c>
      <c r="X36" s="5" t="s">
        <v>86</v>
      </c>
      <c r="Y36" s="5" t="s">
        <v>86</v>
      </c>
      <c r="Z36" s="5" t="s">
        <v>343</v>
      </c>
      <c r="AA36" s="5" t="s">
        <v>173</v>
      </c>
      <c r="AB36" s="5" t="s">
        <v>308</v>
      </c>
      <c r="AC36" s="5" t="s">
        <v>312</v>
      </c>
      <c r="AF36" s="5">
        <v>1993</v>
      </c>
      <c r="AH36" s="7">
        <v>23237.675999999999</v>
      </c>
      <c r="AI36" s="5">
        <v>2018</v>
      </c>
      <c r="AJ36" s="5">
        <v>1.7</v>
      </c>
      <c r="AK36" s="5" t="s">
        <v>355</v>
      </c>
      <c r="AL36" s="8">
        <f t="shared" si="0"/>
        <v>13669.221176470588</v>
      </c>
      <c r="AM36" s="5" t="s">
        <v>321</v>
      </c>
      <c r="AN36" s="5" t="s">
        <v>173</v>
      </c>
      <c r="AO36" s="5" t="s">
        <v>173</v>
      </c>
      <c r="AP36" s="5" t="s">
        <v>173</v>
      </c>
      <c r="AQ36" s="5" t="s">
        <v>964</v>
      </c>
      <c r="AS36" s="5" t="s">
        <v>451</v>
      </c>
      <c r="AU36" s="9" t="s">
        <v>593</v>
      </c>
      <c r="AV36" s="23"/>
      <c r="AW36" s="53"/>
    </row>
    <row r="37" spans="1:49" ht="15" customHeight="1">
      <c r="A37" s="5">
        <v>36</v>
      </c>
      <c r="B37" s="5" t="s">
        <v>39</v>
      </c>
      <c r="C37" s="6" t="s">
        <v>365</v>
      </c>
      <c r="E37" s="5" t="s">
        <v>454</v>
      </c>
      <c r="F37" s="5" t="s">
        <v>103</v>
      </c>
      <c r="G37" s="5" t="s">
        <v>98</v>
      </c>
      <c r="H37" s="5" t="s">
        <v>102</v>
      </c>
      <c r="I37" s="5" t="s">
        <v>43</v>
      </c>
      <c r="J37" s="5" t="s">
        <v>39</v>
      </c>
      <c r="K37" s="5" t="s">
        <v>49</v>
      </c>
      <c r="L37" s="5" t="s">
        <v>366</v>
      </c>
      <c r="M37" s="5" t="s">
        <v>374</v>
      </c>
      <c r="N37" s="5" t="s">
        <v>431</v>
      </c>
      <c r="O37" s="5" t="s">
        <v>51</v>
      </c>
      <c r="P37" s="5" t="s">
        <v>54</v>
      </c>
      <c r="Q37" s="5" t="s">
        <v>237</v>
      </c>
      <c r="R37" s="5" t="s">
        <v>237</v>
      </c>
      <c r="T37" s="5" t="s">
        <v>449</v>
      </c>
      <c r="U37" s="5" t="s">
        <v>56</v>
      </c>
      <c r="V37" s="5" t="s">
        <v>86</v>
      </c>
      <c r="W37" s="5" t="s">
        <v>86</v>
      </c>
      <c r="X37" s="5" t="s">
        <v>86</v>
      </c>
      <c r="Y37" s="5" t="s">
        <v>86</v>
      </c>
      <c r="Z37" s="5" t="s">
        <v>343</v>
      </c>
      <c r="AA37" s="5" t="s">
        <v>173</v>
      </c>
      <c r="AB37" s="5" t="s">
        <v>308</v>
      </c>
      <c r="AC37" s="5" t="s">
        <v>312</v>
      </c>
      <c r="AF37" s="5">
        <v>2000</v>
      </c>
      <c r="AH37" s="7">
        <v>78053.282999999996</v>
      </c>
      <c r="AI37" s="5">
        <v>2018</v>
      </c>
      <c r="AJ37" s="5">
        <v>1.4</v>
      </c>
      <c r="AK37" s="5" t="s">
        <v>355</v>
      </c>
      <c r="AL37" s="8">
        <f t="shared" si="0"/>
        <v>55752.345000000001</v>
      </c>
      <c r="AM37" s="5" t="s">
        <v>173</v>
      </c>
      <c r="AN37" s="5" t="s">
        <v>173</v>
      </c>
      <c r="AO37" s="5" t="s">
        <v>173</v>
      </c>
      <c r="AP37" s="5" t="s">
        <v>173</v>
      </c>
      <c r="AQ37" s="5" t="s">
        <v>964</v>
      </c>
      <c r="AS37" s="5" t="s">
        <v>451</v>
      </c>
      <c r="AU37" s="9" t="s">
        <v>594</v>
      </c>
      <c r="AV37" s="23"/>
      <c r="AW37" s="53"/>
    </row>
    <row r="38" spans="1:49" ht="15" customHeight="1">
      <c r="A38" s="5">
        <v>37</v>
      </c>
      <c r="B38" s="5" t="s">
        <v>39</v>
      </c>
      <c r="C38" s="6" t="s">
        <v>481</v>
      </c>
      <c r="E38" s="5" t="s">
        <v>454</v>
      </c>
      <c r="F38" s="5" t="s">
        <v>103</v>
      </c>
      <c r="G38" s="5" t="s">
        <v>98</v>
      </c>
      <c r="H38" s="5" t="s">
        <v>102</v>
      </c>
      <c r="I38" s="5" t="s">
        <v>43</v>
      </c>
      <c r="J38" s="5" t="s">
        <v>39</v>
      </c>
      <c r="K38" s="5" t="s">
        <v>49</v>
      </c>
      <c r="L38" s="5" t="s">
        <v>366</v>
      </c>
      <c r="M38" s="5" t="s">
        <v>375</v>
      </c>
      <c r="N38" s="5" t="s">
        <v>432</v>
      </c>
      <c r="O38" s="5" t="s">
        <v>51</v>
      </c>
      <c r="P38" s="5" t="s">
        <v>54</v>
      </c>
      <c r="Q38" s="5" t="s">
        <v>237</v>
      </c>
      <c r="R38" s="5" t="s">
        <v>237</v>
      </c>
      <c r="T38" s="5" t="s">
        <v>449</v>
      </c>
      <c r="U38" s="5" t="s">
        <v>56</v>
      </c>
      <c r="V38" s="5" t="s">
        <v>86</v>
      </c>
      <c r="W38" s="5" t="s">
        <v>86</v>
      </c>
      <c r="X38" s="5" t="s">
        <v>86</v>
      </c>
      <c r="Y38" s="5" t="s">
        <v>86</v>
      </c>
      <c r="Z38" s="5" t="s">
        <v>343</v>
      </c>
      <c r="AA38" s="5" t="s">
        <v>173</v>
      </c>
      <c r="AB38" s="5" t="s">
        <v>308</v>
      </c>
      <c r="AC38" s="5" t="s">
        <v>312</v>
      </c>
      <c r="AF38" s="5">
        <v>2001</v>
      </c>
      <c r="AH38" s="7">
        <v>506.71499999999997</v>
      </c>
      <c r="AI38" s="5">
        <v>2018</v>
      </c>
      <c r="AJ38" s="5">
        <v>0.09</v>
      </c>
      <c r="AK38" s="5" t="s">
        <v>355</v>
      </c>
      <c r="AL38" s="8">
        <f t="shared" si="0"/>
        <v>5630.166666666667</v>
      </c>
      <c r="AM38" s="5" t="s">
        <v>173</v>
      </c>
      <c r="AN38" s="5" t="s">
        <v>173</v>
      </c>
      <c r="AO38" s="5" t="s">
        <v>173</v>
      </c>
      <c r="AP38" s="5" t="s">
        <v>173</v>
      </c>
      <c r="AQ38" s="5" t="s">
        <v>964</v>
      </c>
      <c r="AS38" s="5" t="s">
        <v>451</v>
      </c>
      <c r="AU38" s="9" t="s">
        <v>595</v>
      </c>
      <c r="AV38" s="23"/>
      <c r="AW38" s="53"/>
    </row>
    <row r="39" spans="1:49" ht="15" customHeight="1">
      <c r="A39" s="5">
        <v>38</v>
      </c>
      <c r="B39" s="5" t="s">
        <v>39</v>
      </c>
      <c r="C39" s="6" t="s">
        <v>365</v>
      </c>
      <c r="E39" s="5" t="s">
        <v>454</v>
      </c>
      <c r="F39" s="5" t="s">
        <v>103</v>
      </c>
      <c r="G39" s="5" t="s">
        <v>98</v>
      </c>
      <c r="H39" s="5" t="s">
        <v>102</v>
      </c>
      <c r="I39" s="5" t="s">
        <v>43</v>
      </c>
      <c r="J39" s="5" t="s">
        <v>39</v>
      </c>
      <c r="K39" s="5" t="s">
        <v>49</v>
      </c>
      <c r="L39" s="5" t="s">
        <v>366</v>
      </c>
      <c r="M39" s="5" t="s">
        <v>376</v>
      </c>
      <c r="N39" s="5" t="s">
        <v>433</v>
      </c>
      <c r="O39" s="5" t="s">
        <v>51</v>
      </c>
      <c r="P39" s="5" t="s">
        <v>54</v>
      </c>
      <c r="Q39" s="5" t="s">
        <v>237</v>
      </c>
      <c r="R39" s="5" t="s">
        <v>237</v>
      </c>
      <c r="T39" s="5" t="s">
        <v>449</v>
      </c>
      <c r="U39" s="5" t="s">
        <v>56</v>
      </c>
      <c r="V39" s="5" t="s">
        <v>86</v>
      </c>
      <c r="W39" s="5" t="s">
        <v>86</v>
      </c>
      <c r="X39" s="5" t="s">
        <v>86</v>
      </c>
      <c r="Y39" s="5" t="s">
        <v>86</v>
      </c>
      <c r="Z39" s="5" t="s">
        <v>343</v>
      </c>
      <c r="AA39" s="5" t="s">
        <v>173</v>
      </c>
      <c r="AB39" s="5" t="s">
        <v>308</v>
      </c>
      <c r="AC39" s="5" t="s">
        <v>312</v>
      </c>
      <c r="AF39" s="5">
        <v>1989</v>
      </c>
      <c r="AH39" s="7">
        <v>4479.6345000000001</v>
      </c>
      <c r="AI39" s="5">
        <v>2018</v>
      </c>
      <c r="AJ39" s="5">
        <v>0.19</v>
      </c>
      <c r="AK39" s="5" t="s">
        <v>355</v>
      </c>
      <c r="AL39" s="8">
        <f t="shared" si="0"/>
        <v>23577.023684210526</v>
      </c>
      <c r="AM39" s="5" t="s">
        <v>321</v>
      </c>
      <c r="AN39" s="5" t="s">
        <v>173</v>
      </c>
      <c r="AO39" s="5" t="s">
        <v>173</v>
      </c>
      <c r="AP39" s="5" t="s">
        <v>173</v>
      </c>
      <c r="AQ39" s="5" t="s">
        <v>964</v>
      </c>
      <c r="AS39" s="5" t="s">
        <v>451</v>
      </c>
      <c r="AU39" s="9" t="s">
        <v>596</v>
      </c>
      <c r="AV39" s="23"/>
      <c r="AW39" s="53"/>
    </row>
    <row r="40" spans="1:49" ht="15" customHeight="1">
      <c r="A40" s="5">
        <v>39</v>
      </c>
      <c r="B40" s="5" t="s">
        <v>39</v>
      </c>
      <c r="C40" s="6" t="s">
        <v>365</v>
      </c>
      <c r="E40" s="5" t="s">
        <v>454</v>
      </c>
      <c r="F40" s="5" t="s">
        <v>103</v>
      </c>
      <c r="G40" s="5" t="s">
        <v>98</v>
      </c>
      <c r="H40" s="5" t="s">
        <v>102</v>
      </c>
      <c r="I40" s="5" t="s">
        <v>43</v>
      </c>
      <c r="J40" s="5" t="s">
        <v>39</v>
      </c>
      <c r="K40" s="5" t="s">
        <v>49</v>
      </c>
      <c r="L40" s="5" t="s">
        <v>366</v>
      </c>
      <c r="M40" s="5" t="s">
        <v>377</v>
      </c>
      <c r="N40" s="5" t="s">
        <v>433</v>
      </c>
      <c r="O40" s="5" t="s">
        <v>51</v>
      </c>
      <c r="P40" s="5" t="s">
        <v>54</v>
      </c>
      <c r="Q40" s="5" t="s">
        <v>237</v>
      </c>
      <c r="R40" s="5" t="s">
        <v>237</v>
      </c>
      <c r="T40" s="5" t="s">
        <v>449</v>
      </c>
      <c r="U40" s="5" t="s">
        <v>56</v>
      </c>
      <c r="V40" s="5" t="s">
        <v>86</v>
      </c>
      <c r="W40" s="5" t="s">
        <v>86</v>
      </c>
      <c r="X40" s="5" t="s">
        <v>86</v>
      </c>
      <c r="Y40" s="5" t="s">
        <v>86</v>
      </c>
      <c r="Z40" s="5" t="s">
        <v>343</v>
      </c>
      <c r="AA40" s="5" t="s">
        <v>173</v>
      </c>
      <c r="AB40" s="5" t="s">
        <v>308</v>
      </c>
      <c r="AC40" s="5" t="s">
        <v>312</v>
      </c>
      <c r="AF40" s="5">
        <v>1989</v>
      </c>
      <c r="AH40" s="7">
        <v>2628.0704999999998</v>
      </c>
      <c r="AI40" s="5">
        <v>2018</v>
      </c>
      <c r="AJ40" s="5">
        <v>0.08</v>
      </c>
      <c r="AK40" s="5" t="s">
        <v>355</v>
      </c>
      <c r="AL40" s="8">
        <f t="shared" si="0"/>
        <v>32850.881249999999</v>
      </c>
      <c r="AM40" s="5" t="s">
        <v>321</v>
      </c>
      <c r="AN40" s="5" t="s">
        <v>173</v>
      </c>
      <c r="AO40" s="5" t="s">
        <v>173</v>
      </c>
      <c r="AP40" s="5" t="s">
        <v>173</v>
      </c>
      <c r="AQ40" s="5" t="s">
        <v>964</v>
      </c>
      <c r="AS40" s="5" t="s">
        <v>451</v>
      </c>
      <c r="AU40" s="9" t="s">
        <v>597</v>
      </c>
      <c r="AV40" s="23"/>
      <c r="AW40" s="53" t="s">
        <v>584</v>
      </c>
    </row>
    <row r="41" spans="1:49" ht="15" customHeight="1">
      <c r="A41" s="5">
        <v>40</v>
      </c>
      <c r="B41" s="5" t="s">
        <v>39</v>
      </c>
      <c r="C41" s="6" t="s">
        <v>486</v>
      </c>
      <c r="E41" s="5" t="s">
        <v>454</v>
      </c>
      <c r="F41" s="5" t="s">
        <v>103</v>
      </c>
      <c r="G41" s="5" t="s">
        <v>98</v>
      </c>
      <c r="H41" s="5" t="s">
        <v>102</v>
      </c>
      <c r="I41" s="5" t="s">
        <v>43</v>
      </c>
      <c r="J41" s="5" t="s">
        <v>39</v>
      </c>
      <c r="K41" s="5" t="s">
        <v>49</v>
      </c>
      <c r="L41" s="5" t="s">
        <v>366</v>
      </c>
      <c r="M41" s="5" t="s">
        <v>378</v>
      </c>
      <c r="N41" s="5" t="s">
        <v>434</v>
      </c>
      <c r="O41" s="5" t="s">
        <v>51</v>
      </c>
      <c r="P41" s="5" t="s">
        <v>54</v>
      </c>
      <c r="Q41" s="5" t="s">
        <v>237</v>
      </c>
      <c r="R41" s="5" t="s">
        <v>237</v>
      </c>
      <c r="T41" s="5" t="s">
        <v>449</v>
      </c>
      <c r="U41" s="5" t="s">
        <v>56</v>
      </c>
      <c r="V41" s="5" t="s">
        <v>86</v>
      </c>
      <c r="W41" s="5" t="s">
        <v>86</v>
      </c>
      <c r="X41" s="5" t="s">
        <v>86</v>
      </c>
      <c r="Y41" s="5" t="s">
        <v>86</v>
      </c>
      <c r="Z41" s="5" t="s">
        <v>343</v>
      </c>
      <c r="AA41" s="5" t="s">
        <v>173</v>
      </c>
      <c r="AB41" s="5" t="s">
        <v>308</v>
      </c>
      <c r="AC41" s="5" t="s">
        <v>312</v>
      </c>
      <c r="AF41" s="5">
        <v>1998</v>
      </c>
      <c r="AH41" s="7">
        <v>44085.574499999995</v>
      </c>
      <c r="AI41" s="5">
        <v>2018</v>
      </c>
      <c r="AJ41" s="5">
        <v>0.6</v>
      </c>
      <c r="AK41" s="5" t="s">
        <v>355</v>
      </c>
      <c r="AL41" s="8">
        <f t="shared" si="0"/>
        <v>73475.95749999999</v>
      </c>
      <c r="AM41" s="5" t="s">
        <v>173</v>
      </c>
      <c r="AN41" s="5" t="s">
        <v>173</v>
      </c>
      <c r="AO41" s="5" t="s">
        <v>173</v>
      </c>
      <c r="AP41" s="5" t="s">
        <v>173</v>
      </c>
      <c r="AQ41" s="5" t="s">
        <v>964</v>
      </c>
      <c r="AS41" s="5" t="s">
        <v>451</v>
      </c>
      <c r="AU41" s="9" t="s">
        <v>598</v>
      </c>
      <c r="AV41" s="23"/>
      <c r="AW41" s="53"/>
    </row>
    <row r="42" spans="1:49" ht="15" customHeight="1">
      <c r="A42" s="5">
        <v>41</v>
      </c>
      <c r="B42" s="5" t="s">
        <v>39</v>
      </c>
      <c r="C42" s="6" t="s">
        <v>365</v>
      </c>
      <c r="E42" s="5" t="s">
        <v>454</v>
      </c>
      <c r="F42" s="5" t="s">
        <v>103</v>
      </c>
      <c r="G42" s="5" t="s">
        <v>98</v>
      </c>
      <c r="H42" s="5" t="s">
        <v>102</v>
      </c>
      <c r="I42" s="5" t="s">
        <v>43</v>
      </c>
      <c r="J42" s="5" t="s">
        <v>39</v>
      </c>
      <c r="K42" s="5" t="s">
        <v>49</v>
      </c>
      <c r="L42" s="5" t="s">
        <v>366</v>
      </c>
      <c r="M42" s="5" t="s">
        <v>379</v>
      </c>
      <c r="N42" s="5" t="s">
        <v>435</v>
      </c>
      <c r="O42" s="5" t="s">
        <v>51</v>
      </c>
      <c r="P42" s="5" t="s">
        <v>54</v>
      </c>
      <c r="Q42" s="5">
        <v>3500</v>
      </c>
      <c r="R42" s="5" t="s">
        <v>487</v>
      </c>
      <c r="S42" s="5" t="s">
        <v>488</v>
      </c>
      <c r="T42" s="5" t="s">
        <v>449</v>
      </c>
      <c r="U42" s="5" t="s">
        <v>56</v>
      </c>
      <c r="V42" s="5" t="s">
        <v>86</v>
      </c>
      <c r="W42" s="5" t="s">
        <v>86</v>
      </c>
      <c r="X42" s="5" t="s">
        <v>86</v>
      </c>
      <c r="Y42" s="5" t="s">
        <v>86</v>
      </c>
      <c r="Z42" s="5" t="s">
        <v>343</v>
      </c>
      <c r="AA42" s="5" t="s">
        <v>173</v>
      </c>
      <c r="AB42" s="5" t="s">
        <v>308</v>
      </c>
      <c r="AC42" s="5" t="s">
        <v>312</v>
      </c>
      <c r="AF42" s="5">
        <v>1998</v>
      </c>
      <c r="AH42" s="7">
        <v>88169.77949999999</v>
      </c>
      <c r="AI42" s="5">
        <v>2018</v>
      </c>
      <c r="AJ42" s="5">
        <v>2</v>
      </c>
      <c r="AK42" s="5" t="s">
        <v>355</v>
      </c>
      <c r="AL42" s="8">
        <f t="shared" si="0"/>
        <v>44084.889749999995</v>
      </c>
      <c r="AM42" s="5" t="s">
        <v>173</v>
      </c>
      <c r="AN42" s="5" t="s">
        <v>173</v>
      </c>
      <c r="AO42" s="5" t="s">
        <v>173</v>
      </c>
      <c r="AP42" s="5" t="s">
        <v>173</v>
      </c>
      <c r="AQ42" s="5" t="s">
        <v>964</v>
      </c>
      <c r="AS42" s="5" t="s">
        <v>451</v>
      </c>
      <c r="AU42" s="9" t="s">
        <v>599</v>
      </c>
      <c r="AV42" s="23"/>
      <c r="AW42" s="53"/>
    </row>
    <row r="43" spans="1:49" ht="15" customHeight="1">
      <c r="A43" s="5">
        <v>42</v>
      </c>
      <c r="B43" s="5" t="s">
        <v>39</v>
      </c>
      <c r="C43" s="6" t="s">
        <v>483</v>
      </c>
      <c r="E43" s="5" t="s">
        <v>454</v>
      </c>
      <c r="F43" s="5" t="s">
        <v>103</v>
      </c>
      <c r="G43" s="5" t="s">
        <v>98</v>
      </c>
      <c r="H43" s="5" t="s">
        <v>102</v>
      </c>
      <c r="I43" s="5" t="s">
        <v>43</v>
      </c>
      <c r="J43" s="5" t="s">
        <v>39</v>
      </c>
      <c r="K43" s="5" t="s">
        <v>49</v>
      </c>
      <c r="L43" s="5" t="s">
        <v>366</v>
      </c>
      <c r="M43" s="5" t="s">
        <v>380</v>
      </c>
      <c r="N43" s="5" t="s">
        <v>431</v>
      </c>
      <c r="O43" s="5" t="s">
        <v>51</v>
      </c>
      <c r="P43" s="5" t="s">
        <v>54</v>
      </c>
      <c r="Q43" s="5" t="s">
        <v>237</v>
      </c>
      <c r="R43" s="5" t="s">
        <v>237</v>
      </c>
      <c r="T43" s="5" t="s">
        <v>298</v>
      </c>
      <c r="U43" s="5" t="s">
        <v>56</v>
      </c>
      <c r="V43" s="5" t="s">
        <v>86</v>
      </c>
      <c r="W43" s="5" t="s">
        <v>86</v>
      </c>
      <c r="X43" s="5" t="s">
        <v>86</v>
      </c>
      <c r="Y43" s="5" t="s">
        <v>86</v>
      </c>
      <c r="Z43" s="5" t="s">
        <v>587</v>
      </c>
      <c r="AA43" s="5" t="s">
        <v>536</v>
      </c>
      <c r="AB43" s="5" t="s">
        <v>308</v>
      </c>
      <c r="AC43" s="5" t="s">
        <v>312</v>
      </c>
      <c r="AE43" s="5">
        <v>1996</v>
      </c>
      <c r="AF43" s="5">
        <v>1996</v>
      </c>
      <c r="AH43" s="7">
        <v>84793.962</v>
      </c>
      <c r="AI43" s="5">
        <v>2018</v>
      </c>
      <c r="AJ43" s="5">
        <v>2.2000000000000002</v>
      </c>
      <c r="AK43" s="5" t="s">
        <v>355</v>
      </c>
      <c r="AL43" s="8">
        <f t="shared" si="0"/>
        <v>38542.71</v>
      </c>
      <c r="AM43" s="5" t="s">
        <v>173</v>
      </c>
      <c r="AN43" s="5" t="s">
        <v>173</v>
      </c>
      <c r="AO43" s="5" t="s">
        <v>173</v>
      </c>
      <c r="AP43" s="5" t="s">
        <v>173</v>
      </c>
      <c r="AQ43" s="5" t="s">
        <v>535</v>
      </c>
      <c r="AR43" s="5" t="s">
        <v>964</v>
      </c>
      <c r="AS43" s="5" t="s">
        <v>451</v>
      </c>
      <c r="AU43" s="9" t="s">
        <v>600</v>
      </c>
      <c r="AW43" s="53"/>
    </row>
    <row r="44" spans="1:49" ht="15" customHeight="1">
      <c r="A44" s="5">
        <v>43</v>
      </c>
      <c r="B44" s="5" t="s">
        <v>39</v>
      </c>
      <c r="C44" s="6" t="s">
        <v>365</v>
      </c>
      <c r="E44" s="5" t="s">
        <v>454</v>
      </c>
      <c r="F44" s="5" t="s">
        <v>103</v>
      </c>
      <c r="G44" s="5" t="s">
        <v>98</v>
      </c>
      <c r="H44" s="5" t="s">
        <v>102</v>
      </c>
      <c r="I44" s="5" t="s">
        <v>43</v>
      </c>
      <c r="J44" s="5" t="s">
        <v>39</v>
      </c>
      <c r="K44" s="5" t="s">
        <v>49</v>
      </c>
      <c r="L44" s="5" t="s">
        <v>366</v>
      </c>
      <c r="M44" s="5" t="s">
        <v>381</v>
      </c>
      <c r="N44" s="5" t="s">
        <v>436</v>
      </c>
      <c r="O44" s="5" t="s">
        <v>51</v>
      </c>
      <c r="P44" s="5" t="s">
        <v>54</v>
      </c>
      <c r="Q44" s="5" t="s">
        <v>237</v>
      </c>
      <c r="R44" s="5" t="s">
        <v>237</v>
      </c>
      <c r="T44" s="5" t="s">
        <v>449</v>
      </c>
      <c r="U44" s="5" t="s">
        <v>56</v>
      </c>
      <c r="V44" s="5" t="s">
        <v>86</v>
      </c>
      <c r="W44" s="5" t="s">
        <v>86</v>
      </c>
      <c r="X44" s="5" t="s">
        <v>86</v>
      </c>
      <c r="Y44" s="5" t="s">
        <v>86</v>
      </c>
      <c r="Z44" s="5" t="s">
        <v>343</v>
      </c>
      <c r="AA44" s="5" t="s">
        <v>173</v>
      </c>
      <c r="AB44" s="5" t="s">
        <v>308</v>
      </c>
      <c r="AC44" s="5" t="s">
        <v>312</v>
      </c>
      <c r="AF44" s="5">
        <v>2001</v>
      </c>
      <c r="AH44" s="7">
        <v>22069.4925</v>
      </c>
      <c r="AI44" s="5">
        <v>2018</v>
      </c>
      <c r="AJ44" s="5">
        <v>0.43</v>
      </c>
      <c r="AK44" s="5" t="s">
        <v>355</v>
      </c>
      <c r="AL44" s="8">
        <f t="shared" si="0"/>
        <v>51324.401162790702</v>
      </c>
      <c r="AM44" s="5" t="s">
        <v>173</v>
      </c>
      <c r="AN44" s="5" t="s">
        <v>173</v>
      </c>
      <c r="AO44" s="5" t="s">
        <v>173</v>
      </c>
      <c r="AP44" s="5" t="s">
        <v>173</v>
      </c>
      <c r="AQ44" s="5" t="s">
        <v>964</v>
      </c>
      <c r="AS44" s="5" t="s">
        <v>451</v>
      </c>
      <c r="AU44" s="9" t="s">
        <v>601</v>
      </c>
      <c r="AV44" s="23"/>
      <c r="AW44" s="53"/>
    </row>
    <row r="45" spans="1:49" ht="15" customHeight="1">
      <c r="A45" s="5">
        <v>44</v>
      </c>
      <c r="B45" s="5" t="s">
        <v>39</v>
      </c>
      <c r="C45" s="6" t="s">
        <v>365</v>
      </c>
      <c r="E45" s="5" t="s">
        <v>454</v>
      </c>
      <c r="F45" s="5" t="s">
        <v>103</v>
      </c>
      <c r="G45" s="5" t="s">
        <v>98</v>
      </c>
      <c r="H45" s="5" t="s">
        <v>102</v>
      </c>
      <c r="I45" s="5" t="s">
        <v>43</v>
      </c>
      <c r="J45" s="5" t="s">
        <v>39</v>
      </c>
      <c r="K45" s="5" t="s">
        <v>49</v>
      </c>
      <c r="L45" s="5" t="s">
        <v>366</v>
      </c>
      <c r="M45" s="5" t="s">
        <v>382</v>
      </c>
      <c r="N45" s="5" t="s">
        <v>433</v>
      </c>
      <c r="O45" s="5" t="s">
        <v>51</v>
      </c>
      <c r="P45" s="5" t="s">
        <v>54</v>
      </c>
      <c r="Q45" s="5" t="s">
        <v>237</v>
      </c>
      <c r="R45" s="5" t="s">
        <v>237</v>
      </c>
      <c r="T45" s="5" t="s">
        <v>449</v>
      </c>
      <c r="U45" s="5" t="s">
        <v>56</v>
      </c>
      <c r="V45" s="5" t="s">
        <v>86</v>
      </c>
      <c r="W45" s="5" t="s">
        <v>86</v>
      </c>
      <c r="X45" s="5" t="s">
        <v>86</v>
      </c>
      <c r="Y45" s="5" t="s">
        <v>86</v>
      </c>
      <c r="Z45" s="5" t="s">
        <v>343</v>
      </c>
      <c r="AA45" s="5" t="s">
        <v>173</v>
      </c>
      <c r="AB45" s="5" t="s">
        <v>308</v>
      </c>
      <c r="AC45" s="5" t="s">
        <v>312</v>
      </c>
      <c r="AF45" s="5">
        <v>1986</v>
      </c>
      <c r="AH45" s="7">
        <v>49440.319499999998</v>
      </c>
      <c r="AI45" s="5">
        <v>2018</v>
      </c>
      <c r="AJ45" s="5">
        <v>0.09</v>
      </c>
      <c r="AK45" s="5" t="s">
        <v>355</v>
      </c>
      <c r="AL45" s="8">
        <f t="shared" si="0"/>
        <v>549336.8833333333</v>
      </c>
      <c r="AM45" s="5" t="s">
        <v>321</v>
      </c>
      <c r="AN45" s="5" t="s">
        <v>173</v>
      </c>
      <c r="AO45" s="5" t="s">
        <v>173</v>
      </c>
      <c r="AP45" s="5" t="s">
        <v>173</v>
      </c>
      <c r="AQ45" s="5" t="s">
        <v>964</v>
      </c>
      <c r="AS45" s="5" t="s">
        <v>451</v>
      </c>
      <c r="AU45" s="9" t="s">
        <v>602</v>
      </c>
      <c r="AV45" s="23"/>
      <c r="AW45" s="53"/>
    </row>
    <row r="46" spans="1:49" ht="15" customHeight="1">
      <c r="A46" s="5">
        <v>45</v>
      </c>
      <c r="B46" s="5" t="s">
        <v>39</v>
      </c>
      <c r="C46" s="6" t="s">
        <v>365</v>
      </c>
      <c r="E46" s="5" t="s">
        <v>454</v>
      </c>
      <c r="F46" s="5" t="s">
        <v>103</v>
      </c>
      <c r="G46" s="5" t="s">
        <v>98</v>
      </c>
      <c r="H46" s="5" t="s">
        <v>102</v>
      </c>
      <c r="I46" s="5" t="s">
        <v>43</v>
      </c>
      <c r="J46" s="5" t="s">
        <v>39</v>
      </c>
      <c r="K46" s="5" t="s">
        <v>49</v>
      </c>
      <c r="L46" s="5" t="s">
        <v>366</v>
      </c>
      <c r="M46" s="5" t="s">
        <v>383</v>
      </c>
      <c r="N46" s="5" t="s">
        <v>433</v>
      </c>
      <c r="O46" s="5" t="s">
        <v>51</v>
      </c>
      <c r="P46" s="5" t="s">
        <v>54</v>
      </c>
      <c r="Q46" s="5" t="s">
        <v>237</v>
      </c>
      <c r="R46" s="5" t="s">
        <v>237</v>
      </c>
      <c r="T46" s="5" t="s">
        <v>449</v>
      </c>
      <c r="U46" s="5" t="s">
        <v>56</v>
      </c>
      <c r="V46" s="5" t="s">
        <v>86</v>
      </c>
      <c r="W46" s="5" t="s">
        <v>86</v>
      </c>
      <c r="X46" s="5" t="s">
        <v>86</v>
      </c>
      <c r="Y46" s="5" t="s">
        <v>86</v>
      </c>
      <c r="Z46" s="5" t="s">
        <v>343</v>
      </c>
      <c r="AA46" s="5" t="s">
        <v>173</v>
      </c>
      <c r="AB46" s="5" t="s">
        <v>308</v>
      </c>
      <c r="AC46" s="5" t="s">
        <v>312</v>
      </c>
      <c r="AF46" s="5">
        <v>1987</v>
      </c>
      <c r="AH46" s="7">
        <v>5283.5309999999999</v>
      </c>
      <c r="AI46" s="5">
        <v>2018</v>
      </c>
      <c r="AJ46" s="5">
        <v>0.18</v>
      </c>
      <c r="AK46" s="5" t="s">
        <v>355</v>
      </c>
      <c r="AL46" s="8">
        <f t="shared" si="0"/>
        <v>29352.95</v>
      </c>
      <c r="AM46" s="5" t="s">
        <v>321</v>
      </c>
      <c r="AN46" s="5" t="s">
        <v>173</v>
      </c>
      <c r="AO46" s="5" t="s">
        <v>173</v>
      </c>
      <c r="AP46" s="5" t="s">
        <v>173</v>
      </c>
      <c r="AQ46" s="5" t="s">
        <v>964</v>
      </c>
      <c r="AS46" s="5" t="s">
        <v>451</v>
      </c>
      <c r="AU46" s="9" t="s">
        <v>603</v>
      </c>
      <c r="AV46" s="23"/>
      <c r="AW46" s="53"/>
    </row>
    <row r="47" spans="1:49" ht="15" customHeight="1">
      <c r="A47" s="5">
        <v>46</v>
      </c>
      <c r="B47" s="5" t="s">
        <v>39</v>
      </c>
      <c r="C47" s="6" t="s">
        <v>486</v>
      </c>
      <c r="E47" s="5" t="s">
        <v>454</v>
      </c>
      <c r="F47" s="5" t="s">
        <v>103</v>
      </c>
      <c r="G47" s="5" t="s">
        <v>98</v>
      </c>
      <c r="H47" s="5" t="s">
        <v>102</v>
      </c>
      <c r="I47" s="5" t="s">
        <v>43</v>
      </c>
      <c r="J47" s="5" t="s">
        <v>39</v>
      </c>
      <c r="K47" s="5" t="s">
        <v>49</v>
      </c>
      <c r="L47" s="5" t="s">
        <v>366</v>
      </c>
      <c r="M47" s="5" t="s">
        <v>384</v>
      </c>
      <c r="N47" s="5" t="s">
        <v>433</v>
      </c>
      <c r="O47" s="5" t="s">
        <v>51</v>
      </c>
      <c r="P47" s="5" t="s">
        <v>54</v>
      </c>
      <c r="Q47" s="5">
        <v>12</v>
      </c>
      <c r="R47" s="5" t="s">
        <v>522</v>
      </c>
      <c r="T47" s="5" t="s">
        <v>449</v>
      </c>
      <c r="U47" s="5" t="s">
        <v>56</v>
      </c>
      <c r="V47" s="5" t="s">
        <v>86</v>
      </c>
      <c r="W47" s="5" t="s">
        <v>86</v>
      </c>
      <c r="X47" s="5" t="s">
        <v>86</v>
      </c>
      <c r="Y47" s="5" t="s">
        <v>86</v>
      </c>
      <c r="Z47" s="5" t="s">
        <v>343</v>
      </c>
      <c r="AA47" s="5" t="s">
        <v>173</v>
      </c>
      <c r="AB47" s="5" t="s">
        <v>308</v>
      </c>
      <c r="AC47" s="5" t="s">
        <v>312</v>
      </c>
      <c r="AF47" s="5">
        <v>1991</v>
      </c>
      <c r="AH47" s="7">
        <v>29609.959499999997</v>
      </c>
      <c r="AI47" s="5">
        <v>2018</v>
      </c>
      <c r="AJ47" s="5">
        <v>1</v>
      </c>
      <c r="AK47" s="5" t="s">
        <v>355</v>
      </c>
      <c r="AL47" s="8">
        <f t="shared" si="0"/>
        <v>29609.959499999997</v>
      </c>
      <c r="AM47" s="5" t="s">
        <v>321</v>
      </c>
      <c r="AN47" s="5" t="s">
        <v>173</v>
      </c>
      <c r="AO47" s="5" t="s">
        <v>173</v>
      </c>
      <c r="AP47" s="5" t="s">
        <v>173</v>
      </c>
      <c r="AQ47" s="5" t="s">
        <v>537</v>
      </c>
      <c r="AR47" s="5" t="s">
        <v>964</v>
      </c>
      <c r="AS47" s="5" t="s">
        <v>451</v>
      </c>
      <c r="AU47" s="9" t="s">
        <v>604</v>
      </c>
      <c r="AW47" s="53"/>
    </row>
    <row r="48" spans="1:49" ht="15" customHeight="1">
      <c r="A48" s="5">
        <v>47</v>
      </c>
      <c r="B48" s="5" t="s">
        <v>39</v>
      </c>
      <c r="C48" s="6" t="s">
        <v>365</v>
      </c>
      <c r="E48" s="5" t="s">
        <v>454</v>
      </c>
      <c r="F48" s="5" t="s">
        <v>103</v>
      </c>
      <c r="G48" s="5" t="s">
        <v>98</v>
      </c>
      <c r="H48" s="5" t="s">
        <v>102</v>
      </c>
      <c r="I48" s="5" t="s">
        <v>43</v>
      </c>
      <c r="J48" s="5" t="s">
        <v>39</v>
      </c>
      <c r="K48" s="5" t="s">
        <v>49</v>
      </c>
      <c r="L48" s="5" t="s">
        <v>366</v>
      </c>
      <c r="M48" s="5" t="s">
        <v>385</v>
      </c>
      <c r="N48" s="5" t="s">
        <v>433</v>
      </c>
      <c r="O48" s="5" t="s">
        <v>51</v>
      </c>
      <c r="P48" s="5" t="s">
        <v>54</v>
      </c>
      <c r="Q48" s="5" t="s">
        <v>237</v>
      </c>
      <c r="R48" s="5" t="s">
        <v>237</v>
      </c>
      <c r="T48" s="5" t="s">
        <v>449</v>
      </c>
      <c r="U48" s="5" t="s">
        <v>56</v>
      </c>
      <c r="V48" s="5" t="s">
        <v>86</v>
      </c>
      <c r="W48" s="5" t="s">
        <v>86</v>
      </c>
      <c r="X48" s="5" t="s">
        <v>86</v>
      </c>
      <c r="Y48" s="5" t="s">
        <v>86</v>
      </c>
      <c r="Z48" s="5" t="s">
        <v>343</v>
      </c>
      <c r="AA48" s="5" t="s">
        <v>173</v>
      </c>
      <c r="AB48" s="5" t="s">
        <v>308</v>
      </c>
      <c r="AC48" s="5" t="s">
        <v>312</v>
      </c>
      <c r="AF48" s="5">
        <v>1996</v>
      </c>
      <c r="AH48" s="7">
        <v>11288.788499999999</v>
      </c>
      <c r="AI48" s="5">
        <v>2018</v>
      </c>
      <c r="AJ48" s="5">
        <v>1.4</v>
      </c>
      <c r="AK48" s="5" t="s">
        <v>355</v>
      </c>
      <c r="AL48" s="8">
        <f t="shared" si="0"/>
        <v>8063.420357142857</v>
      </c>
      <c r="AM48" s="5" t="s">
        <v>173</v>
      </c>
      <c r="AN48" s="5" t="s">
        <v>173</v>
      </c>
      <c r="AO48" s="5" t="s">
        <v>173</v>
      </c>
      <c r="AP48" s="5" t="s">
        <v>173</v>
      </c>
      <c r="AQ48" s="5" t="s">
        <v>964</v>
      </c>
      <c r="AS48" s="5" t="s">
        <v>451</v>
      </c>
      <c r="AU48" s="9" t="s">
        <v>605</v>
      </c>
      <c r="AV48" s="23"/>
      <c r="AW48" s="53"/>
    </row>
    <row r="49" spans="1:49" ht="15" customHeight="1">
      <c r="A49" s="5">
        <v>48</v>
      </c>
      <c r="B49" s="5" t="s">
        <v>39</v>
      </c>
      <c r="C49" s="6" t="s">
        <v>365</v>
      </c>
      <c r="E49" s="5" t="s">
        <v>454</v>
      </c>
      <c r="F49" s="5" t="s">
        <v>103</v>
      </c>
      <c r="G49" s="5" t="s">
        <v>98</v>
      </c>
      <c r="H49" s="5" t="s">
        <v>102</v>
      </c>
      <c r="I49" s="5" t="s">
        <v>43</v>
      </c>
      <c r="J49" s="5" t="s">
        <v>39</v>
      </c>
      <c r="K49" s="5" t="s">
        <v>49</v>
      </c>
      <c r="L49" s="5" t="s">
        <v>366</v>
      </c>
      <c r="M49" s="5" t="s">
        <v>386</v>
      </c>
      <c r="N49" s="5" t="s">
        <v>434</v>
      </c>
      <c r="O49" s="5" t="s">
        <v>51</v>
      </c>
      <c r="P49" s="5" t="s">
        <v>54</v>
      </c>
      <c r="Q49" s="5" t="s">
        <v>237</v>
      </c>
      <c r="R49" s="5" t="s">
        <v>237</v>
      </c>
      <c r="T49" s="5" t="s">
        <v>449</v>
      </c>
      <c r="U49" s="5" t="s">
        <v>56</v>
      </c>
      <c r="V49" s="5" t="s">
        <v>86</v>
      </c>
      <c r="W49" s="5" t="s">
        <v>86</v>
      </c>
      <c r="X49" s="5" t="s">
        <v>86</v>
      </c>
      <c r="Y49" s="5" t="s">
        <v>86</v>
      </c>
      <c r="Z49" s="5" t="s">
        <v>343</v>
      </c>
      <c r="AA49" s="5" t="s">
        <v>173</v>
      </c>
      <c r="AB49" s="5" t="s">
        <v>308</v>
      </c>
      <c r="AC49" s="5" t="s">
        <v>312</v>
      </c>
      <c r="AF49" s="5">
        <v>1998</v>
      </c>
      <c r="AH49" s="7">
        <v>44085.574499999995</v>
      </c>
      <c r="AI49" s="5">
        <v>2018</v>
      </c>
      <c r="AJ49" s="5">
        <v>0.6</v>
      </c>
      <c r="AK49" s="5" t="s">
        <v>355</v>
      </c>
      <c r="AL49" s="8">
        <f t="shared" si="0"/>
        <v>73475.95749999999</v>
      </c>
      <c r="AM49" s="5" t="s">
        <v>173</v>
      </c>
      <c r="AN49" s="5" t="s">
        <v>173</v>
      </c>
      <c r="AO49" s="5" t="s">
        <v>173</v>
      </c>
      <c r="AP49" s="5" t="s">
        <v>173</v>
      </c>
      <c r="AQ49" s="5" t="s">
        <v>964</v>
      </c>
      <c r="AS49" s="5" t="s">
        <v>451</v>
      </c>
      <c r="AU49" s="9" t="s">
        <v>598</v>
      </c>
      <c r="AV49" s="23"/>
      <c r="AW49" s="53"/>
    </row>
    <row r="50" spans="1:49" ht="15" customHeight="1">
      <c r="A50" s="5">
        <v>49</v>
      </c>
      <c r="B50" s="5" t="s">
        <v>39</v>
      </c>
      <c r="C50" s="6" t="s">
        <v>365</v>
      </c>
      <c r="E50" s="5" t="s">
        <v>454</v>
      </c>
      <c r="F50" s="5" t="s">
        <v>103</v>
      </c>
      <c r="G50" s="5" t="s">
        <v>98</v>
      </c>
      <c r="H50" s="5" t="s">
        <v>102</v>
      </c>
      <c r="I50" s="5" t="s">
        <v>43</v>
      </c>
      <c r="J50" s="5" t="s">
        <v>39</v>
      </c>
      <c r="K50" s="5" t="s">
        <v>49</v>
      </c>
      <c r="L50" s="5" t="s">
        <v>366</v>
      </c>
      <c r="M50" s="5" t="s">
        <v>387</v>
      </c>
      <c r="N50" s="5" t="s">
        <v>433</v>
      </c>
      <c r="O50" s="5" t="s">
        <v>51</v>
      </c>
      <c r="P50" s="5" t="s">
        <v>54</v>
      </c>
      <c r="Q50" s="5" t="s">
        <v>237</v>
      </c>
      <c r="R50" s="5" t="s">
        <v>237</v>
      </c>
      <c r="T50" s="5" t="s">
        <v>449</v>
      </c>
      <c r="U50" s="5" t="s">
        <v>56</v>
      </c>
      <c r="V50" s="5" t="s">
        <v>86</v>
      </c>
      <c r="W50" s="5" t="s">
        <v>86</v>
      </c>
      <c r="X50" s="5" t="s">
        <v>86</v>
      </c>
      <c r="Y50" s="5" t="s">
        <v>86</v>
      </c>
      <c r="Z50" s="5" t="s">
        <v>343</v>
      </c>
      <c r="AA50" s="5" t="s">
        <v>173</v>
      </c>
      <c r="AB50" s="5" t="s">
        <v>308</v>
      </c>
      <c r="AC50" s="5" t="s">
        <v>312</v>
      </c>
      <c r="AF50" s="5">
        <v>1991</v>
      </c>
      <c r="AH50" s="7">
        <v>11240.856</v>
      </c>
      <c r="AI50" s="5">
        <v>2018</v>
      </c>
      <c r="AJ50" s="5">
        <v>0.22</v>
      </c>
      <c r="AK50" s="5" t="s">
        <v>355</v>
      </c>
      <c r="AL50" s="8">
        <f t="shared" si="0"/>
        <v>51094.799999999996</v>
      </c>
      <c r="AM50" s="5" t="s">
        <v>173</v>
      </c>
      <c r="AN50" s="5" t="s">
        <v>173</v>
      </c>
      <c r="AO50" s="5" t="s">
        <v>173</v>
      </c>
      <c r="AP50" s="5" t="s">
        <v>173</v>
      </c>
      <c r="AQ50" s="5" t="s">
        <v>964</v>
      </c>
      <c r="AS50" s="5" t="s">
        <v>451</v>
      </c>
      <c r="AU50" s="9" t="s">
        <v>606</v>
      </c>
      <c r="AV50" s="23"/>
      <c r="AW50" s="53"/>
    </row>
    <row r="51" spans="1:49" ht="15" customHeight="1">
      <c r="A51" s="5">
        <v>50</v>
      </c>
      <c r="B51" s="5" t="s">
        <v>39</v>
      </c>
      <c r="C51" s="6" t="s">
        <v>365</v>
      </c>
      <c r="E51" s="5" t="s">
        <v>454</v>
      </c>
      <c r="F51" s="5" t="s">
        <v>103</v>
      </c>
      <c r="G51" s="5" t="s">
        <v>98</v>
      </c>
      <c r="H51" s="5" t="s">
        <v>102</v>
      </c>
      <c r="I51" s="5" t="s">
        <v>43</v>
      </c>
      <c r="J51" s="5" t="s">
        <v>39</v>
      </c>
      <c r="K51" s="5" t="s">
        <v>49</v>
      </c>
      <c r="L51" s="5" t="s">
        <v>366</v>
      </c>
      <c r="M51" s="5" t="s">
        <v>388</v>
      </c>
      <c r="N51" s="5" t="s">
        <v>160</v>
      </c>
      <c r="O51" s="5" t="s">
        <v>51</v>
      </c>
      <c r="P51" s="5" t="s">
        <v>54</v>
      </c>
      <c r="Q51" s="5" t="s">
        <v>237</v>
      </c>
      <c r="R51" s="5" t="s">
        <v>237</v>
      </c>
      <c r="T51" s="5" t="s">
        <v>449</v>
      </c>
      <c r="U51" s="5" t="s">
        <v>56</v>
      </c>
      <c r="V51" s="5" t="s">
        <v>86</v>
      </c>
      <c r="W51" s="5" t="s">
        <v>86</v>
      </c>
      <c r="X51" s="5" t="s">
        <v>86</v>
      </c>
      <c r="Y51" s="5" t="s">
        <v>86</v>
      </c>
      <c r="Z51" s="5" t="s">
        <v>343</v>
      </c>
      <c r="AA51" s="5" t="s">
        <v>173</v>
      </c>
      <c r="AB51" s="5" t="s">
        <v>308</v>
      </c>
      <c r="AC51" s="5" t="s">
        <v>312</v>
      </c>
      <c r="AF51" s="5">
        <v>2000</v>
      </c>
      <c r="AH51" s="7">
        <v>39677.153999999995</v>
      </c>
      <c r="AI51" s="5">
        <v>2018</v>
      </c>
      <c r="AJ51" s="5">
        <v>2.5299999999999998</v>
      </c>
      <c r="AK51" s="5" t="s">
        <v>355</v>
      </c>
      <c r="AL51" s="8">
        <f t="shared" si="0"/>
        <v>15682.669565217391</v>
      </c>
      <c r="AM51" s="5" t="s">
        <v>173</v>
      </c>
      <c r="AN51" s="5" t="s">
        <v>173</v>
      </c>
      <c r="AO51" s="5" t="s">
        <v>173</v>
      </c>
      <c r="AP51" s="5" t="s">
        <v>173</v>
      </c>
      <c r="AQ51" s="5" t="s">
        <v>964</v>
      </c>
      <c r="AS51" s="5" t="s">
        <v>451</v>
      </c>
      <c r="AU51" s="9" t="s">
        <v>607</v>
      </c>
      <c r="AV51" s="23"/>
      <c r="AW51" s="53"/>
    </row>
    <row r="52" spans="1:49" ht="15" customHeight="1">
      <c r="A52" s="5">
        <v>51</v>
      </c>
      <c r="B52" s="5" t="s">
        <v>39</v>
      </c>
      <c r="C52" s="6" t="s">
        <v>365</v>
      </c>
      <c r="E52" s="5" t="s">
        <v>454</v>
      </c>
      <c r="F52" s="5" t="s">
        <v>103</v>
      </c>
      <c r="G52" s="5" t="s">
        <v>98</v>
      </c>
      <c r="H52" s="5" t="s">
        <v>102</v>
      </c>
      <c r="I52" s="5" t="s">
        <v>43</v>
      </c>
      <c r="J52" s="5" t="s">
        <v>39</v>
      </c>
      <c r="K52" s="5" t="s">
        <v>49</v>
      </c>
      <c r="L52" s="5" t="s">
        <v>366</v>
      </c>
      <c r="M52" s="5" t="s">
        <v>389</v>
      </c>
      <c r="N52" s="5" t="s">
        <v>433</v>
      </c>
      <c r="O52" s="5" t="s">
        <v>51</v>
      </c>
      <c r="P52" s="5" t="s">
        <v>54</v>
      </c>
      <c r="Q52" s="5" t="s">
        <v>237</v>
      </c>
      <c r="R52" s="5" t="s">
        <v>237</v>
      </c>
      <c r="T52" s="5" t="s">
        <v>449</v>
      </c>
      <c r="U52" s="5" t="s">
        <v>56</v>
      </c>
      <c r="V52" s="5" t="s">
        <v>86</v>
      </c>
      <c r="W52" s="5" t="s">
        <v>86</v>
      </c>
      <c r="X52" s="5" t="s">
        <v>86</v>
      </c>
      <c r="Y52" s="5" t="s">
        <v>86</v>
      </c>
      <c r="Z52" s="5" t="s">
        <v>343</v>
      </c>
      <c r="AA52" s="5" t="s">
        <v>173</v>
      </c>
      <c r="AB52" s="5" t="s">
        <v>308</v>
      </c>
      <c r="AC52" s="5" t="s">
        <v>312</v>
      </c>
      <c r="AF52" s="5">
        <v>1992</v>
      </c>
      <c r="AH52" s="7">
        <v>33040.557000000001</v>
      </c>
      <c r="AI52" s="5">
        <v>2018</v>
      </c>
      <c r="AJ52" s="5">
        <v>2.25</v>
      </c>
      <c r="AK52" s="5" t="s">
        <v>355</v>
      </c>
      <c r="AL52" s="8">
        <f t="shared" si="0"/>
        <v>14684.692000000001</v>
      </c>
      <c r="AM52" s="5" t="s">
        <v>321</v>
      </c>
      <c r="AN52" s="5" t="s">
        <v>173</v>
      </c>
      <c r="AO52" s="5" t="s">
        <v>173</v>
      </c>
      <c r="AP52" s="5" t="s">
        <v>173</v>
      </c>
      <c r="AQ52" s="5" t="s">
        <v>964</v>
      </c>
      <c r="AS52" s="5" t="s">
        <v>451</v>
      </c>
      <c r="AU52" s="9" t="s">
        <v>608</v>
      </c>
      <c r="AV52" s="23"/>
      <c r="AW52" s="53"/>
    </row>
    <row r="53" spans="1:49" ht="15" customHeight="1">
      <c r="A53" s="5">
        <v>52</v>
      </c>
      <c r="B53" s="5" t="s">
        <v>39</v>
      </c>
      <c r="C53" s="6" t="s">
        <v>365</v>
      </c>
      <c r="E53" s="5" t="s">
        <v>454</v>
      </c>
      <c r="F53" s="5" t="s">
        <v>103</v>
      </c>
      <c r="G53" s="5" t="s">
        <v>98</v>
      </c>
      <c r="H53" s="5" t="s">
        <v>102</v>
      </c>
      <c r="I53" s="5" t="s">
        <v>43</v>
      </c>
      <c r="J53" s="5" t="s">
        <v>39</v>
      </c>
      <c r="K53" s="5" t="s">
        <v>49</v>
      </c>
      <c r="L53" s="5" t="s">
        <v>366</v>
      </c>
      <c r="M53" s="5" t="s">
        <v>390</v>
      </c>
      <c r="N53" s="5" t="s">
        <v>433</v>
      </c>
      <c r="O53" s="5" t="s">
        <v>51</v>
      </c>
      <c r="P53" s="5" t="s">
        <v>54</v>
      </c>
      <c r="Q53" s="5" t="s">
        <v>237</v>
      </c>
      <c r="R53" s="5" t="s">
        <v>237</v>
      </c>
      <c r="T53" s="5" t="s">
        <v>449</v>
      </c>
      <c r="U53" s="5" t="s">
        <v>56</v>
      </c>
      <c r="V53" s="5" t="s">
        <v>86</v>
      </c>
      <c r="W53" s="5" t="s">
        <v>86</v>
      </c>
      <c r="X53" s="5" t="s">
        <v>86</v>
      </c>
      <c r="Y53" s="5" t="s">
        <v>86</v>
      </c>
      <c r="Z53" s="5" t="s">
        <v>343</v>
      </c>
      <c r="AA53" s="5" t="s">
        <v>173</v>
      </c>
      <c r="AB53" s="5" t="s">
        <v>308</v>
      </c>
      <c r="AC53" s="5" t="s">
        <v>312</v>
      </c>
      <c r="AF53" s="5">
        <v>1984</v>
      </c>
      <c r="AH53" s="7">
        <v>10087.736999999999</v>
      </c>
      <c r="AI53" s="5">
        <v>2018</v>
      </c>
      <c r="AJ53" s="5">
        <v>0.08</v>
      </c>
      <c r="AK53" s="5" t="s">
        <v>355</v>
      </c>
      <c r="AL53" s="8">
        <f t="shared" si="0"/>
        <v>126096.71249999999</v>
      </c>
      <c r="AM53" s="5" t="s">
        <v>173</v>
      </c>
      <c r="AN53" s="5" t="s">
        <v>173</v>
      </c>
      <c r="AO53" s="5" t="s">
        <v>173</v>
      </c>
      <c r="AP53" s="5" t="s">
        <v>173</v>
      </c>
      <c r="AQ53" s="5" t="s">
        <v>964</v>
      </c>
      <c r="AS53" s="5" t="s">
        <v>451</v>
      </c>
      <c r="AU53" s="9" t="s">
        <v>609</v>
      </c>
      <c r="AV53" s="23"/>
      <c r="AW53" s="53"/>
    </row>
    <row r="54" spans="1:49" ht="15" customHeight="1">
      <c r="A54" s="5">
        <v>53</v>
      </c>
      <c r="B54" s="5" t="s">
        <v>39</v>
      </c>
      <c r="C54" s="6" t="s">
        <v>365</v>
      </c>
      <c r="E54" s="5" t="s">
        <v>454</v>
      </c>
      <c r="F54" s="5" t="s">
        <v>103</v>
      </c>
      <c r="G54" s="5" t="s">
        <v>98</v>
      </c>
      <c r="H54" s="5" t="s">
        <v>102</v>
      </c>
      <c r="I54" s="5" t="s">
        <v>43</v>
      </c>
      <c r="J54" s="5" t="s">
        <v>39</v>
      </c>
      <c r="K54" s="5" t="s">
        <v>49</v>
      </c>
      <c r="L54" s="5" t="s">
        <v>366</v>
      </c>
      <c r="M54" s="5" t="s">
        <v>391</v>
      </c>
      <c r="N54" s="5" t="s">
        <v>437</v>
      </c>
      <c r="O54" s="5" t="s">
        <v>51</v>
      </c>
      <c r="P54" s="5" t="s">
        <v>54</v>
      </c>
      <c r="Q54" s="5" t="s">
        <v>237</v>
      </c>
      <c r="R54" s="5" t="s">
        <v>237</v>
      </c>
      <c r="T54" s="5" t="s">
        <v>449</v>
      </c>
      <c r="U54" s="5" t="s">
        <v>56</v>
      </c>
      <c r="V54" s="5" t="s">
        <v>86</v>
      </c>
      <c r="W54" s="5" t="s">
        <v>86</v>
      </c>
      <c r="X54" s="5" t="s">
        <v>86</v>
      </c>
      <c r="Y54" s="5" t="s">
        <v>86</v>
      </c>
      <c r="Z54" s="5" t="s">
        <v>343</v>
      </c>
      <c r="AA54" s="5" t="s">
        <v>173</v>
      </c>
      <c r="AB54" s="5" t="s">
        <v>308</v>
      </c>
      <c r="AC54" s="5" t="s">
        <v>312</v>
      </c>
      <c r="AF54" s="5">
        <v>1986</v>
      </c>
      <c r="AH54" s="7">
        <v>70738.78349999999</v>
      </c>
      <c r="AI54" s="5">
        <v>2018</v>
      </c>
      <c r="AJ54" s="5">
        <v>4.49</v>
      </c>
      <c r="AK54" s="5" t="s">
        <v>355</v>
      </c>
      <c r="AL54" s="8">
        <f t="shared" si="0"/>
        <v>15754.740200445431</v>
      </c>
      <c r="AM54" s="5" t="s">
        <v>173</v>
      </c>
      <c r="AN54" s="5" t="s">
        <v>173</v>
      </c>
      <c r="AO54" s="5" t="s">
        <v>173</v>
      </c>
      <c r="AP54" s="5" t="s">
        <v>173</v>
      </c>
      <c r="AQ54" s="5" t="s">
        <v>964</v>
      </c>
      <c r="AS54" s="5" t="s">
        <v>451</v>
      </c>
      <c r="AU54" s="9" t="s">
        <v>610</v>
      </c>
      <c r="AV54" s="23"/>
      <c r="AW54" s="53"/>
    </row>
    <row r="55" spans="1:49" ht="15" customHeight="1">
      <c r="A55" s="5">
        <v>54</v>
      </c>
      <c r="B55" s="5" t="s">
        <v>39</v>
      </c>
      <c r="C55" s="6" t="s">
        <v>365</v>
      </c>
      <c r="E55" s="5" t="s">
        <v>454</v>
      </c>
      <c r="F55" s="5" t="s">
        <v>103</v>
      </c>
      <c r="G55" s="5" t="s">
        <v>98</v>
      </c>
      <c r="H55" s="5" t="s">
        <v>102</v>
      </c>
      <c r="I55" s="5" t="s">
        <v>43</v>
      </c>
      <c r="J55" s="5" t="s">
        <v>39</v>
      </c>
      <c r="K55" s="5" t="s">
        <v>49</v>
      </c>
      <c r="L55" s="5" t="s">
        <v>366</v>
      </c>
      <c r="M55" s="5" t="s">
        <v>392</v>
      </c>
      <c r="N55" s="5" t="s">
        <v>438</v>
      </c>
      <c r="O55" s="5" t="s">
        <v>51</v>
      </c>
      <c r="P55" s="5" t="s">
        <v>54</v>
      </c>
      <c r="Q55" s="5" t="s">
        <v>237</v>
      </c>
      <c r="R55" s="5" t="s">
        <v>237</v>
      </c>
      <c r="T55" s="5" t="s">
        <v>449</v>
      </c>
      <c r="U55" s="5" t="s">
        <v>56</v>
      </c>
      <c r="V55" s="5" t="s">
        <v>86</v>
      </c>
      <c r="W55" s="5" t="s">
        <v>86</v>
      </c>
      <c r="X55" s="5" t="s">
        <v>86</v>
      </c>
      <c r="Y55" s="5" t="s">
        <v>86</v>
      </c>
      <c r="Z55" s="5" t="s">
        <v>343</v>
      </c>
      <c r="AA55" s="5" t="s">
        <v>173</v>
      </c>
      <c r="AB55" s="5" t="s">
        <v>308</v>
      </c>
      <c r="AC55" s="5" t="s">
        <v>312</v>
      </c>
      <c r="AF55" s="5">
        <v>2003</v>
      </c>
      <c r="AH55" s="7">
        <v>3834.6</v>
      </c>
      <c r="AI55" s="5">
        <v>2018</v>
      </c>
      <c r="AJ55" s="5">
        <v>0.14000000000000001</v>
      </c>
      <c r="AK55" s="5" t="s">
        <v>355</v>
      </c>
      <c r="AL55" s="8">
        <f t="shared" si="0"/>
        <v>27389.999999999996</v>
      </c>
      <c r="AM55" s="5" t="s">
        <v>173</v>
      </c>
      <c r="AN55" s="5" t="s">
        <v>173</v>
      </c>
      <c r="AO55" s="5" t="s">
        <v>173</v>
      </c>
      <c r="AP55" s="5" t="s">
        <v>173</v>
      </c>
      <c r="AQ55" s="5" t="s">
        <v>964</v>
      </c>
      <c r="AS55" s="5" t="s">
        <v>451</v>
      </c>
      <c r="AU55" s="9" t="s">
        <v>611</v>
      </c>
      <c r="AV55" s="23"/>
      <c r="AW55" s="53"/>
    </row>
    <row r="56" spans="1:49" ht="15" customHeight="1">
      <c r="A56" s="5">
        <v>55</v>
      </c>
      <c r="B56" s="5" t="s">
        <v>39</v>
      </c>
      <c r="C56" s="6" t="s">
        <v>365</v>
      </c>
      <c r="E56" s="5" t="s">
        <v>454</v>
      </c>
      <c r="F56" s="5" t="s">
        <v>103</v>
      </c>
      <c r="G56" s="5" t="s">
        <v>98</v>
      </c>
      <c r="H56" s="5" t="s">
        <v>102</v>
      </c>
      <c r="I56" s="5" t="s">
        <v>43</v>
      </c>
      <c r="J56" s="5" t="s">
        <v>39</v>
      </c>
      <c r="K56" s="5" t="s">
        <v>49</v>
      </c>
      <c r="L56" s="5" t="s">
        <v>366</v>
      </c>
      <c r="M56" s="5" t="s">
        <v>393</v>
      </c>
      <c r="N56" s="5" t="s">
        <v>433</v>
      </c>
      <c r="O56" s="5" t="s">
        <v>51</v>
      </c>
      <c r="P56" s="5" t="s">
        <v>54</v>
      </c>
      <c r="Q56" s="5" t="s">
        <v>237</v>
      </c>
      <c r="R56" s="5" t="s">
        <v>237</v>
      </c>
      <c r="T56" s="5" t="s">
        <v>449</v>
      </c>
      <c r="U56" s="5" t="s">
        <v>56</v>
      </c>
      <c r="V56" s="5" t="s">
        <v>86</v>
      </c>
      <c r="W56" s="5" t="s">
        <v>86</v>
      </c>
      <c r="X56" s="5" t="s">
        <v>86</v>
      </c>
      <c r="Y56" s="5" t="s">
        <v>86</v>
      </c>
      <c r="Z56" s="5" t="s">
        <v>343</v>
      </c>
      <c r="AA56" s="5" t="s">
        <v>173</v>
      </c>
      <c r="AB56" s="5" t="s">
        <v>308</v>
      </c>
      <c r="AC56" s="5" t="s">
        <v>312</v>
      </c>
      <c r="AF56" s="5">
        <v>1983</v>
      </c>
      <c r="AH56" s="7">
        <v>5786.1374999999998</v>
      </c>
      <c r="AI56" s="5">
        <v>2018</v>
      </c>
      <c r="AJ56" s="5">
        <v>0.23</v>
      </c>
      <c r="AK56" s="5" t="s">
        <v>355</v>
      </c>
      <c r="AL56" s="8">
        <f t="shared" si="0"/>
        <v>25157.119565217388</v>
      </c>
      <c r="AM56" s="5" t="s">
        <v>173</v>
      </c>
      <c r="AN56" s="5" t="s">
        <v>173</v>
      </c>
      <c r="AO56" s="5" t="s">
        <v>173</v>
      </c>
      <c r="AP56" s="5" t="s">
        <v>173</v>
      </c>
      <c r="AQ56" s="5" t="s">
        <v>964</v>
      </c>
      <c r="AS56" s="5" t="s">
        <v>451</v>
      </c>
      <c r="AU56" s="9" t="s">
        <v>612</v>
      </c>
      <c r="AV56" s="23"/>
      <c r="AW56" s="53"/>
    </row>
    <row r="57" spans="1:49" ht="15" customHeight="1">
      <c r="A57" s="5">
        <v>56</v>
      </c>
      <c r="B57" s="5" t="s">
        <v>39</v>
      </c>
      <c r="C57" s="6" t="s">
        <v>365</v>
      </c>
      <c r="E57" s="5" t="s">
        <v>454</v>
      </c>
      <c r="F57" s="5" t="s">
        <v>103</v>
      </c>
      <c r="G57" s="5" t="s">
        <v>98</v>
      </c>
      <c r="H57" s="5" t="s">
        <v>102</v>
      </c>
      <c r="I57" s="5" t="s">
        <v>43</v>
      </c>
      <c r="J57" s="5" t="s">
        <v>39</v>
      </c>
      <c r="K57" s="5" t="s">
        <v>49</v>
      </c>
      <c r="L57" s="5" t="s">
        <v>366</v>
      </c>
      <c r="M57" s="5" t="s">
        <v>394</v>
      </c>
      <c r="N57" s="5" t="s">
        <v>432</v>
      </c>
      <c r="O57" s="5" t="s">
        <v>51</v>
      </c>
      <c r="P57" s="5" t="s">
        <v>54</v>
      </c>
      <c r="Q57" s="5" t="s">
        <v>237</v>
      </c>
      <c r="R57" s="5" t="s">
        <v>237</v>
      </c>
      <c r="T57" s="5" t="s">
        <v>449</v>
      </c>
      <c r="U57" s="5" t="s">
        <v>56</v>
      </c>
      <c r="V57" s="5" t="s">
        <v>86</v>
      </c>
      <c r="W57" s="5" t="s">
        <v>86</v>
      </c>
      <c r="X57" s="5" t="s">
        <v>86</v>
      </c>
      <c r="Y57" s="5" t="s">
        <v>86</v>
      </c>
      <c r="Z57" s="5" t="s">
        <v>343</v>
      </c>
      <c r="AA57" s="5" t="s">
        <v>173</v>
      </c>
      <c r="AB57" s="5" t="s">
        <v>308</v>
      </c>
      <c r="AC57" s="5" t="s">
        <v>312</v>
      </c>
      <c r="AF57" s="5">
        <v>2001</v>
      </c>
      <c r="AH57" s="7">
        <v>4072.893</v>
      </c>
      <c r="AI57" s="5">
        <v>2018</v>
      </c>
      <c r="AJ57" s="5">
        <v>0.12</v>
      </c>
      <c r="AK57" s="5" t="s">
        <v>355</v>
      </c>
      <c r="AL57" s="8">
        <f t="shared" si="0"/>
        <v>33940.775000000001</v>
      </c>
      <c r="AM57" s="5" t="s">
        <v>173</v>
      </c>
      <c r="AN57" s="5" t="s">
        <v>173</v>
      </c>
      <c r="AO57" s="5" t="s">
        <v>173</v>
      </c>
      <c r="AP57" s="5" t="s">
        <v>173</v>
      </c>
      <c r="AQ57" s="5" t="s">
        <v>964</v>
      </c>
      <c r="AS57" s="5" t="s">
        <v>451</v>
      </c>
      <c r="AU57" s="9" t="s">
        <v>613</v>
      </c>
      <c r="AV57" s="23"/>
      <c r="AW57" s="53"/>
    </row>
    <row r="58" spans="1:49" ht="15" customHeight="1">
      <c r="A58" s="5">
        <v>57</v>
      </c>
      <c r="B58" s="5" t="s">
        <v>39</v>
      </c>
      <c r="C58" s="6" t="s">
        <v>365</v>
      </c>
      <c r="E58" s="5" t="s">
        <v>454</v>
      </c>
      <c r="F58" s="5" t="s">
        <v>103</v>
      </c>
      <c r="G58" s="5" t="s">
        <v>98</v>
      </c>
      <c r="H58" s="5" t="s">
        <v>102</v>
      </c>
      <c r="I58" s="5" t="s">
        <v>43</v>
      </c>
      <c r="J58" s="5" t="s">
        <v>39</v>
      </c>
      <c r="K58" s="5" t="s">
        <v>49</v>
      </c>
      <c r="L58" s="5" t="s">
        <v>366</v>
      </c>
      <c r="M58" s="5" t="s">
        <v>395</v>
      </c>
      <c r="N58" s="5" t="s">
        <v>439</v>
      </c>
      <c r="O58" s="5" t="s">
        <v>51</v>
      </c>
      <c r="P58" s="5" t="s">
        <v>54</v>
      </c>
      <c r="Q58" s="5" t="s">
        <v>237</v>
      </c>
      <c r="R58" s="5" t="s">
        <v>237</v>
      </c>
      <c r="T58" s="5" t="s">
        <v>449</v>
      </c>
      <c r="U58" s="5" t="s">
        <v>56</v>
      </c>
      <c r="V58" s="5" t="s">
        <v>86</v>
      </c>
      <c r="W58" s="5" t="s">
        <v>86</v>
      </c>
      <c r="X58" s="5" t="s">
        <v>86</v>
      </c>
      <c r="Y58" s="5" t="s">
        <v>86</v>
      </c>
      <c r="Z58" s="5" t="s">
        <v>343</v>
      </c>
      <c r="AA58" s="5" t="s">
        <v>173</v>
      </c>
      <c r="AB58" s="5" t="s">
        <v>308</v>
      </c>
      <c r="AC58" s="5" t="s">
        <v>312</v>
      </c>
      <c r="AH58" s="7">
        <v>7874426.5800000001</v>
      </c>
      <c r="AI58" s="5">
        <v>2018</v>
      </c>
      <c r="AJ58" s="5">
        <v>3538</v>
      </c>
      <c r="AK58" s="5" t="s">
        <v>355</v>
      </c>
      <c r="AL58" s="8">
        <f t="shared" si="0"/>
        <v>2225.6717297908422</v>
      </c>
      <c r="AM58" s="5" t="s">
        <v>173</v>
      </c>
      <c r="AN58" s="5" t="s">
        <v>173</v>
      </c>
      <c r="AO58" s="5" t="s">
        <v>173</v>
      </c>
      <c r="AP58" s="5" t="s">
        <v>173</v>
      </c>
      <c r="AQ58" s="5" t="s">
        <v>965</v>
      </c>
      <c r="AS58" s="20" t="s">
        <v>477</v>
      </c>
      <c r="AU58" s="9" t="s">
        <v>614</v>
      </c>
      <c r="AW58" s="54" t="s">
        <v>582</v>
      </c>
    </row>
    <row r="59" spans="1:49" ht="15" customHeight="1">
      <c r="A59" s="5">
        <v>58</v>
      </c>
      <c r="B59" s="5" t="s">
        <v>39</v>
      </c>
      <c r="C59" s="6" t="s">
        <v>365</v>
      </c>
      <c r="E59" s="5" t="s">
        <v>454</v>
      </c>
      <c r="F59" s="5" t="s">
        <v>103</v>
      </c>
      <c r="G59" s="5" t="s">
        <v>98</v>
      </c>
      <c r="H59" s="5" t="s">
        <v>102</v>
      </c>
      <c r="I59" s="5" t="s">
        <v>43</v>
      </c>
      <c r="J59" s="5" t="s">
        <v>39</v>
      </c>
      <c r="K59" s="5" t="s">
        <v>49</v>
      </c>
      <c r="L59" s="5" t="s">
        <v>366</v>
      </c>
      <c r="M59" s="5" t="s">
        <v>396</v>
      </c>
      <c r="N59" s="5" t="s">
        <v>182</v>
      </c>
      <c r="O59" s="5" t="s">
        <v>51</v>
      </c>
      <c r="P59" s="5" t="s">
        <v>54</v>
      </c>
      <c r="Q59" s="5">
        <v>336</v>
      </c>
      <c r="R59" s="5" t="s">
        <v>484</v>
      </c>
      <c r="T59" s="5" t="s">
        <v>449</v>
      </c>
      <c r="U59" s="5" t="s">
        <v>56</v>
      </c>
      <c r="V59" s="5" t="s">
        <v>86</v>
      </c>
      <c r="W59" s="5" t="s">
        <v>86</v>
      </c>
      <c r="X59" s="5" t="s">
        <v>86</v>
      </c>
      <c r="Y59" s="5" t="s">
        <v>86</v>
      </c>
      <c r="Z59" s="5" t="s">
        <v>343</v>
      </c>
      <c r="AA59" s="5" t="s">
        <v>173</v>
      </c>
      <c r="AB59" s="5" t="s">
        <v>308</v>
      </c>
      <c r="AC59" s="5" t="s">
        <v>312</v>
      </c>
      <c r="AF59" s="5">
        <v>2012</v>
      </c>
      <c r="AH59" s="7">
        <v>7571.9000000000005</v>
      </c>
      <c r="AI59" s="5">
        <v>2018</v>
      </c>
      <c r="AJ59" s="5">
        <v>0.05</v>
      </c>
      <c r="AK59" s="5" t="s">
        <v>355</v>
      </c>
      <c r="AL59" s="8">
        <f t="shared" si="0"/>
        <v>151438</v>
      </c>
      <c r="AM59" s="5" t="s">
        <v>173</v>
      </c>
      <c r="AN59" s="5" t="s">
        <v>173</v>
      </c>
      <c r="AO59" s="5">
        <v>1268</v>
      </c>
      <c r="AP59" s="5" t="s">
        <v>173</v>
      </c>
      <c r="AQ59" s="5" t="s">
        <v>934</v>
      </c>
      <c r="AS59" s="5" t="s">
        <v>470</v>
      </c>
      <c r="AU59" s="24" t="s">
        <v>615</v>
      </c>
      <c r="AV59" s="23" t="s">
        <v>584</v>
      </c>
      <c r="AW59" s="53"/>
    </row>
    <row r="60" spans="1:49" ht="15" customHeight="1">
      <c r="A60" s="5">
        <v>59</v>
      </c>
      <c r="B60" s="5" t="s">
        <v>39</v>
      </c>
      <c r="C60" s="6" t="s">
        <v>507</v>
      </c>
      <c r="E60" s="5" t="s">
        <v>455</v>
      </c>
      <c r="F60" s="5" t="s">
        <v>103</v>
      </c>
      <c r="G60" s="5" t="s">
        <v>98</v>
      </c>
      <c r="H60" s="5" t="s">
        <v>102</v>
      </c>
      <c r="I60" s="5" t="s">
        <v>43</v>
      </c>
      <c r="J60" s="5" t="s">
        <v>39</v>
      </c>
      <c r="K60" s="5" t="s">
        <v>49</v>
      </c>
      <c r="L60" s="5" t="s">
        <v>366</v>
      </c>
      <c r="M60" s="5" t="s">
        <v>397</v>
      </c>
      <c r="N60" s="5" t="s">
        <v>440</v>
      </c>
      <c r="O60" s="5" t="s">
        <v>51</v>
      </c>
      <c r="P60" s="5" t="s">
        <v>54</v>
      </c>
      <c r="Q60" s="5">
        <v>804</v>
      </c>
      <c r="R60" s="5" t="s">
        <v>484</v>
      </c>
      <c r="S60" s="5" t="s">
        <v>509</v>
      </c>
      <c r="T60" s="5" t="s">
        <v>449</v>
      </c>
      <c r="U60" s="5" t="s">
        <v>56</v>
      </c>
      <c r="V60" s="5" t="s">
        <v>86</v>
      </c>
      <c r="W60" s="5" t="s">
        <v>86</v>
      </c>
      <c r="X60" s="5" t="s">
        <v>86</v>
      </c>
      <c r="Y60" s="5" t="s">
        <v>86</v>
      </c>
      <c r="Z60" s="5" t="s">
        <v>343</v>
      </c>
      <c r="AA60" s="5" t="s">
        <v>173</v>
      </c>
      <c r="AB60" s="5" t="s">
        <v>308</v>
      </c>
      <c r="AC60" s="5" t="s">
        <v>312</v>
      </c>
      <c r="AF60" s="5">
        <v>2012</v>
      </c>
      <c r="AH60" s="7">
        <v>148192.90000000002</v>
      </c>
      <c r="AI60" s="5">
        <v>2018</v>
      </c>
      <c r="AJ60" s="5">
        <v>0.06</v>
      </c>
      <c r="AK60" s="5" t="s">
        <v>355</v>
      </c>
      <c r="AL60" s="8">
        <f t="shared" si="0"/>
        <v>2469881.666666667</v>
      </c>
      <c r="AM60" s="5" t="s">
        <v>321</v>
      </c>
      <c r="AN60" s="5" t="s">
        <v>173</v>
      </c>
      <c r="AO60" s="5" t="s">
        <v>173</v>
      </c>
      <c r="AP60" s="5" t="s">
        <v>173</v>
      </c>
      <c r="AQ60" s="5" t="s">
        <v>934</v>
      </c>
      <c r="AS60" s="5" t="s">
        <v>470</v>
      </c>
      <c r="AT60" s="5" t="s">
        <v>508</v>
      </c>
      <c r="AU60" s="9" t="s">
        <v>616</v>
      </c>
      <c r="AW60" s="53"/>
    </row>
    <row r="61" spans="1:49" ht="15" customHeight="1">
      <c r="A61" s="5">
        <v>60</v>
      </c>
      <c r="B61" s="5" t="s">
        <v>39</v>
      </c>
      <c r="C61" s="6" t="s">
        <v>365</v>
      </c>
      <c r="E61" s="5" t="s">
        <v>454</v>
      </c>
      <c r="F61" s="5" t="s">
        <v>103</v>
      </c>
      <c r="G61" s="5" t="s">
        <v>98</v>
      </c>
      <c r="H61" s="5" t="s">
        <v>102</v>
      </c>
      <c r="I61" s="5" t="s">
        <v>43</v>
      </c>
      <c r="J61" s="5" t="s">
        <v>39</v>
      </c>
      <c r="K61" s="5" t="s">
        <v>49</v>
      </c>
      <c r="L61" s="5" t="s">
        <v>366</v>
      </c>
      <c r="M61" s="5" t="s">
        <v>398</v>
      </c>
      <c r="N61" s="5" t="s">
        <v>182</v>
      </c>
      <c r="O61" s="5" t="s">
        <v>51</v>
      </c>
      <c r="P61" s="5" t="s">
        <v>54</v>
      </c>
      <c r="Q61" s="5" t="s">
        <v>237</v>
      </c>
      <c r="R61" s="5" t="s">
        <v>237</v>
      </c>
      <c r="T61" s="5" t="s">
        <v>449</v>
      </c>
      <c r="U61" s="5" t="s">
        <v>56</v>
      </c>
      <c r="V61" s="5" t="s">
        <v>86</v>
      </c>
      <c r="W61" s="5" t="s">
        <v>86</v>
      </c>
      <c r="X61" s="5" t="s">
        <v>86</v>
      </c>
      <c r="Y61" s="5" t="s">
        <v>86</v>
      </c>
      <c r="Z61" s="5" t="s">
        <v>343</v>
      </c>
      <c r="AA61" s="5" t="s">
        <v>173</v>
      </c>
      <c r="AB61" s="5" t="s">
        <v>308</v>
      </c>
      <c r="AC61" s="5" t="s">
        <v>312</v>
      </c>
      <c r="AF61" s="5">
        <v>2012</v>
      </c>
      <c r="AH61" s="7">
        <v>2185034</v>
      </c>
      <c r="AI61" s="5">
        <v>2018</v>
      </c>
      <c r="AJ61" s="5">
        <v>6.96</v>
      </c>
      <c r="AK61" s="5" t="s">
        <v>355</v>
      </c>
      <c r="AL61" s="8">
        <f t="shared" si="0"/>
        <v>313941.66666666669</v>
      </c>
      <c r="AM61" s="5" t="s">
        <v>321</v>
      </c>
      <c r="AN61" s="5" t="s">
        <v>173</v>
      </c>
      <c r="AO61" s="5" t="s">
        <v>173</v>
      </c>
      <c r="AP61" s="5" t="s">
        <v>173</v>
      </c>
      <c r="AQ61" s="5" t="s">
        <v>934</v>
      </c>
      <c r="AS61" s="5" t="s">
        <v>470</v>
      </c>
      <c r="AU61" s="9" t="s">
        <v>617</v>
      </c>
      <c r="AW61" s="53"/>
    </row>
    <row r="62" spans="1:49" ht="15" customHeight="1">
      <c r="A62" s="5">
        <v>61</v>
      </c>
      <c r="B62" s="5" t="s">
        <v>39</v>
      </c>
      <c r="C62" s="6" t="s">
        <v>501</v>
      </c>
      <c r="E62" s="5" t="s">
        <v>458</v>
      </c>
      <c r="F62" s="5" t="s">
        <v>502</v>
      </c>
      <c r="G62" s="5" t="s">
        <v>98</v>
      </c>
      <c r="H62" s="5" t="s">
        <v>102</v>
      </c>
      <c r="I62" s="5" t="s">
        <v>43</v>
      </c>
      <c r="J62" s="5" t="s">
        <v>39</v>
      </c>
      <c r="K62" s="5" t="s">
        <v>49</v>
      </c>
      <c r="L62" s="5" t="s">
        <v>366</v>
      </c>
      <c r="M62" s="5" t="s">
        <v>399</v>
      </c>
      <c r="N62" s="5" t="s">
        <v>435</v>
      </c>
      <c r="O62" s="5" t="s">
        <v>51</v>
      </c>
      <c r="P62" s="5" t="s">
        <v>54</v>
      </c>
      <c r="Q62" s="5" t="s">
        <v>237</v>
      </c>
      <c r="R62" s="5" t="s">
        <v>237</v>
      </c>
      <c r="T62" s="5" t="s">
        <v>449</v>
      </c>
      <c r="U62" s="5" t="s">
        <v>56</v>
      </c>
      <c r="V62" s="5" t="s">
        <v>86</v>
      </c>
      <c r="W62" s="5" t="s">
        <v>86</v>
      </c>
      <c r="X62" s="5" t="s">
        <v>86</v>
      </c>
      <c r="Y62" s="5" t="s">
        <v>86</v>
      </c>
      <c r="Z62" s="5" t="s">
        <v>343</v>
      </c>
      <c r="AA62" s="5" t="s">
        <v>173</v>
      </c>
      <c r="AB62" s="5" t="s">
        <v>308</v>
      </c>
      <c r="AC62" s="5" t="s">
        <v>312</v>
      </c>
      <c r="AF62" s="5">
        <v>1986</v>
      </c>
      <c r="AH62" s="7">
        <v>66127.676999999996</v>
      </c>
      <c r="AI62" s="5">
        <v>2018</v>
      </c>
      <c r="AJ62" s="5">
        <v>1.5</v>
      </c>
      <c r="AK62" s="5" t="s">
        <v>355</v>
      </c>
      <c r="AL62" s="8">
        <f t="shared" si="0"/>
        <v>44085.117999999995</v>
      </c>
      <c r="AM62" s="5" t="s">
        <v>173</v>
      </c>
      <c r="AN62" s="5" t="s">
        <v>173</v>
      </c>
      <c r="AO62" s="5" t="s">
        <v>173</v>
      </c>
      <c r="AP62" s="5" t="s">
        <v>173</v>
      </c>
      <c r="AQ62" s="5" t="s">
        <v>964</v>
      </c>
      <c r="AS62" s="20" t="s">
        <v>451</v>
      </c>
      <c r="AU62" s="9" t="s">
        <v>618</v>
      </c>
      <c r="AV62" s="23"/>
      <c r="AW62" s="53"/>
    </row>
    <row r="63" spans="1:49" ht="15" customHeight="1">
      <c r="A63" s="5">
        <v>62</v>
      </c>
      <c r="B63" s="5" t="s">
        <v>39</v>
      </c>
      <c r="C63" s="6" t="s">
        <v>92</v>
      </c>
      <c r="E63" s="5" t="s">
        <v>114</v>
      </c>
      <c r="F63" s="5" t="s">
        <v>103</v>
      </c>
      <c r="G63" s="5" t="s">
        <v>98</v>
      </c>
      <c r="H63" s="5" t="s">
        <v>102</v>
      </c>
      <c r="I63" s="5" t="s">
        <v>42</v>
      </c>
      <c r="J63" s="5" t="s">
        <v>39</v>
      </c>
      <c r="K63" s="5" t="s">
        <v>44</v>
      </c>
      <c r="L63" s="5" t="s">
        <v>367</v>
      </c>
      <c r="M63" s="5" t="s">
        <v>400</v>
      </c>
      <c r="N63" s="5" t="s">
        <v>441</v>
      </c>
      <c r="O63" s="5" t="s">
        <v>51</v>
      </c>
      <c r="P63" s="5" t="s">
        <v>54</v>
      </c>
      <c r="Q63" s="5">
        <v>61</v>
      </c>
      <c r="R63" s="5" t="s">
        <v>448</v>
      </c>
      <c r="T63" s="5" t="s">
        <v>449</v>
      </c>
      <c r="U63" s="5" t="s">
        <v>56</v>
      </c>
      <c r="V63" s="5" t="s">
        <v>86</v>
      </c>
      <c r="W63" s="5" t="s">
        <v>86</v>
      </c>
      <c r="X63" s="5" t="s">
        <v>86</v>
      </c>
      <c r="Y63" s="5" t="s">
        <v>86</v>
      </c>
      <c r="Z63" s="5" t="s">
        <v>343</v>
      </c>
      <c r="AA63" s="5" t="s">
        <v>173</v>
      </c>
      <c r="AB63" s="5" t="s">
        <v>308</v>
      </c>
      <c r="AC63" s="5" t="s">
        <v>312</v>
      </c>
      <c r="AF63" s="5">
        <v>1935</v>
      </c>
      <c r="AH63" s="7" t="s">
        <v>349</v>
      </c>
      <c r="AJ63" s="5">
        <v>18.13</v>
      </c>
      <c r="AK63" s="5" t="s">
        <v>355</v>
      </c>
      <c r="AM63" s="5" t="s">
        <v>173</v>
      </c>
      <c r="AN63" s="5" t="s">
        <v>173</v>
      </c>
      <c r="AO63" s="5" t="s">
        <v>173</v>
      </c>
      <c r="AP63" s="5" t="s">
        <v>173</v>
      </c>
      <c r="AQ63" s="5" t="s">
        <v>955</v>
      </c>
      <c r="AS63" s="20" t="s">
        <v>452</v>
      </c>
      <c r="AU63" s="9" t="s">
        <v>619</v>
      </c>
      <c r="AV63" s="25"/>
      <c r="AW63" s="53"/>
    </row>
    <row r="64" spans="1:49" ht="15" customHeight="1">
      <c r="A64" s="5">
        <v>63</v>
      </c>
      <c r="B64" s="5" t="s">
        <v>39</v>
      </c>
      <c r="C64" s="6" t="s">
        <v>92</v>
      </c>
      <c r="E64" s="5" t="s">
        <v>114</v>
      </c>
      <c r="F64" s="5" t="s">
        <v>103</v>
      </c>
      <c r="G64" s="5" t="s">
        <v>98</v>
      </c>
      <c r="H64" s="5" t="s">
        <v>102</v>
      </c>
      <c r="I64" s="5" t="s">
        <v>42</v>
      </c>
      <c r="J64" s="5" t="s">
        <v>39</v>
      </c>
      <c r="K64" s="5" t="s">
        <v>44</v>
      </c>
      <c r="L64" s="5" t="s">
        <v>367</v>
      </c>
      <c r="M64" s="5" t="s">
        <v>401</v>
      </c>
      <c r="N64" s="5" t="s">
        <v>441</v>
      </c>
      <c r="O64" s="5" t="s">
        <v>51</v>
      </c>
      <c r="P64" s="5" t="s">
        <v>54</v>
      </c>
      <c r="Q64" s="5">
        <v>35.5</v>
      </c>
      <c r="R64" s="5" t="s">
        <v>448</v>
      </c>
      <c r="T64" s="5" t="s">
        <v>449</v>
      </c>
      <c r="U64" s="5" t="s">
        <v>56</v>
      </c>
      <c r="V64" s="5" t="s">
        <v>86</v>
      </c>
      <c r="W64" s="5" t="s">
        <v>86</v>
      </c>
      <c r="X64" s="5" t="s">
        <v>86</v>
      </c>
      <c r="Y64" s="5" t="s">
        <v>86</v>
      </c>
      <c r="Z64" s="5" t="s">
        <v>343</v>
      </c>
      <c r="AA64" s="5" t="s">
        <v>173</v>
      </c>
      <c r="AB64" s="5" t="s">
        <v>308</v>
      </c>
      <c r="AC64" s="5" t="s">
        <v>312</v>
      </c>
      <c r="AF64" s="5">
        <v>1935</v>
      </c>
      <c r="AH64" s="7" t="s">
        <v>349</v>
      </c>
      <c r="AJ64" s="5">
        <v>2815</v>
      </c>
      <c r="AK64" s="5" t="s">
        <v>355</v>
      </c>
      <c r="AM64" s="5" t="s">
        <v>173</v>
      </c>
      <c r="AN64" s="5" t="s">
        <v>173</v>
      </c>
      <c r="AO64" s="5" t="s">
        <v>173</v>
      </c>
      <c r="AP64" s="5" t="s">
        <v>173</v>
      </c>
      <c r="AQ64" s="5" t="s">
        <v>955</v>
      </c>
      <c r="AS64" s="5" t="s">
        <v>452</v>
      </c>
      <c r="AU64" s="9" t="s">
        <v>620</v>
      </c>
      <c r="AV64" s="25"/>
      <c r="AW64" s="53" t="s">
        <v>523</v>
      </c>
    </row>
    <row r="65" spans="1:56" ht="15" customHeight="1">
      <c r="A65" s="5">
        <v>64</v>
      </c>
      <c r="B65" s="5" t="s">
        <v>39</v>
      </c>
      <c r="C65" s="6" t="s">
        <v>92</v>
      </c>
      <c r="E65" s="5" t="s">
        <v>114</v>
      </c>
      <c r="F65" s="5" t="s">
        <v>103</v>
      </c>
      <c r="G65" s="5" t="s">
        <v>98</v>
      </c>
      <c r="H65" s="5" t="s">
        <v>102</v>
      </c>
      <c r="I65" s="5" t="s">
        <v>42</v>
      </c>
      <c r="J65" s="5" t="s">
        <v>39</v>
      </c>
      <c r="K65" s="5" t="s">
        <v>44</v>
      </c>
      <c r="L65" s="5" t="s">
        <v>367</v>
      </c>
      <c r="M65" s="5" t="s">
        <v>402</v>
      </c>
      <c r="N65" s="5" t="s">
        <v>441</v>
      </c>
      <c r="O65" s="5" t="s">
        <v>51</v>
      </c>
      <c r="P65" s="5" t="s">
        <v>54</v>
      </c>
      <c r="Q65" s="5">
        <v>8</v>
      </c>
      <c r="R65" s="5" t="s">
        <v>448</v>
      </c>
      <c r="T65" s="5" t="s">
        <v>449</v>
      </c>
      <c r="U65" s="5" t="s">
        <v>56</v>
      </c>
      <c r="V65" s="5" t="s">
        <v>86</v>
      </c>
      <c r="W65" s="5" t="s">
        <v>86</v>
      </c>
      <c r="X65" s="5" t="s">
        <v>86</v>
      </c>
      <c r="Y65" s="5" t="s">
        <v>86</v>
      </c>
      <c r="Z65" s="5" t="s">
        <v>343</v>
      </c>
      <c r="AA65" s="5" t="s">
        <v>173</v>
      </c>
      <c r="AB65" s="5" t="s">
        <v>308</v>
      </c>
      <c r="AC65" s="5" t="s">
        <v>312</v>
      </c>
      <c r="AF65" s="5">
        <v>1937</v>
      </c>
      <c r="AH65" s="7" t="s">
        <v>349</v>
      </c>
      <c r="AJ65" s="5">
        <v>96</v>
      </c>
      <c r="AK65" s="5" t="s">
        <v>355</v>
      </c>
      <c r="AM65" s="5" t="s">
        <v>173</v>
      </c>
      <c r="AN65" s="5" t="s">
        <v>173</v>
      </c>
      <c r="AO65" s="5" t="s">
        <v>173</v>
      </c>
      <c r="AP65" s="5" t="s">
        <v>173</v>
      </c>
      <c r="AQ65" s="5" t="s">
        <v>955</v>
      </c>
      <c r="AS65" s="5" t="s">
        <v>452</v>
      </c>
      <c r="AU65" s="9" t="s">
        <v>621</v>
      </c>
      <c r="AV65" s="25"/>
      <c r="AW65" s="53" t="s">
        <v>523</v>
      </c>
    </row>
    <row r="66" spans="1:56" ht="15" customHeight="1">
      <c r="A66" s="5">
        <v>65</v>
      </c>
      <c r="B66" s="5" t="s">
        <v>39</v>
      </c>
      <c r="C66" s="6" t="s">
        <v>92</v>
      </c>
      <c r="E66" s="5" t="s">
        <v>114</v>
      </c>
      <c r="F66" s="5" t="s">
        <v>103</v>
      </c>
      <c r="G66" s="5" t="s">
        <v>98</v>
      </c>
      <c r="H66" s="5" t="s">
        <v>102</v>
      </c>
      <c r="I66" s="5" t="s">
        <v>42</v>
      </c>
      <c r="J66" s="5" t="s">
        <v>39</v>
      </c>
      <c r="K66" s="5" t="s">
        <v>44</v>
      </c>
      <c r="L66" s="5" t="s">
        <v>367</v>
      </c>
      <c r="M66" s="5" t="s">
        <v>403</v>
      </c>
      <c r="N66" s="5" t="s">
        <v>441</v>
      </c>
      <c r="O66" s="5" t="s">
        <v>51</v>
      </c>
      <c r="P66" s="5" t="s">
        <v>54</v>
      </c>
      <c r="Q66" s="5">
        <v>18</v>
      </c>
      <c r="R66" s="5" t="s">
        <v>448</v>
      </c>
      <c r="T66" s="5" t="s">
        <v>449</v>
      </c>
      <c r="U66" s="5" t="s">
        <v>56</v>
      </c>
      <c r="V66" s="5" t="s">
        <v>86</v>
      </c>
      <c r="W66" s="5" t="s">
        <v>86</v>
      </c>
      <c r="X66" s="5" t="s">
        <v>86</v>
      </c>
      <c r="Y66" s="5" t="s">
        <v>86</v>
      </c>
      <c r="Z66" s="5" t="s">
        <v>343</v>
      </c>
      <c r="AA66" s="5" t="s">
        <v>173</v>
      </c>
      <c r="AB66" s="5" t="s">
        <v>308</v>
      </c>
      <c r="AC66" s="5" t="s">
        <v>312</v>
      </c>
      <c r="AF66" s="5">
        <v>1935</v>
      </c>
      <c r="AH66" s="7" t="s">
        <v>349</v>
      </c>
      <c r="AJ66" s="5">
        <v>81</v>
      </c>
      <c r="AK66" s="5" t="s">
        <v>355</v>
      </c>
      <c r="AM66" s="5" t="s">
        <v>173</v>
      </c>
      <c r="AN66" s="5" t="s">
        <v>173</v>
      </c>
      <c r="AO66" s="5" t="s">
        <v>173</v>
      </c>
      <c r="AP66" s="5" t="s">
        <v>173</v>
      </c>
      <c r="AQ66" s="5" t="s">
        <v>955</v>
      </c>
      <c r="AS66" s="5" t="s">
        <v>452</v>
      </c>
      <c r="AU66" s="9" t="s">
        <v>622</v>
      </c>
      <c r="AV66" s="25"/>
      <c r="AW66" s="53"/>
    </row>
    <row r="67" spans="1:56" ht="15" customHeight="1">
      <c r="A67" s="5">
        <v>66</v>
      </c>
      <c r="B67" s="5" t="s">
        <v>39</v>
      </c>
      <c r="C67" s="6" t="s">
        <v>92</v>
      </c>
      <c r="E67" s="5" t="s">
        <v>114</v>
      </c>
      <c r="F67" s="5" t="s">
        <v>103</v>
      </c>
      <c r="G67" s="5" t="s">
        <v>98</v>
      </c>
      <c r="H67" s="5" t="s">
        <v>102</v>
      </c>
      <c r="I67" s="5" t="s">
        <v>42</v>
      </c>
      <c r="J67" s="5" t="s">
        <v>39</v>
      </c>
      <c r="K67" s="5" t="s">
        <v>44</v>
      </c>
      <c r="L67" s="5" t="s">
        <v>367</v>
      </c>
      <c r="M67" s="5" t="s">
        <v>404</v>
      </c>
      <c r="N67" s="5" t="s">
        <v>183</v>
      </c>
      <c r="O67" s="5" t="s">
        <v>51</v>
      </c>
      <c r="P67" s="5" t="s">
        <v>54</v>
      </c>
      <c r="Q67" s="5">
        <v>21</v>
      </c>
      <c r="R67" s="5" t="s">
        <v>448</v>
      </c>
      <c r="T67" s="5" t="s">
        <v>449</v>
      </c>
      <c r="U67" s="5" t="s">
        <v>56</v>
      </c>
      <c r="V67" s="5" t="s">
        <v>86</v>
      </c>
      <c r="W67" s="5" t="s">
        <v>86</v>
      </c>
      <c r="X67" s="5" t="s">
        <v>86</v>
      </c>
      <c r="Y67" s="5" t="s">
        <v>86</v>
      </c>
      <c r="Z67" s="5" t="s">
        <v>343</v>
      </c>
      <c r="AA67" s="5" t="s">
        <v>173</v>
      </c>
      <c r="AB67" s="5" t="s">
        <v>308</v>
      </c>
      <c r="AC67" s="5" t="s">
        <v>312</v>
      </c>
      <c r="AF67" s="5">
        <v>1935</v>
      </c>
      <c r="AH67" s="7" t="s">
        <v>349</v>
      </c>
      <c r="AJ67" s="5">
        <v>414</v>
      </c>
      <c r="AK67" s="5" t="s">
        <v>355</v>
      </c>
      <c r="AM67" s="5" t="s">
        <v>173</v>
      </c>
      <c r="AN67" s="5" t="s">
        <v>173</v>
      </c>
      <c r="AO67" s="5" t="s">
        <v>173</v>
      </c>
      <c r="AP67" s="5" t="s">
        <v>173</v>
      </c>
      <c r="AQ67" s="5" t="s">
        <v>955</v>
      </c>
      <c r="AS67" s="5" t="s">
        <v>452</v>
      </c>
      <c r="AU67" s="9" t="s">
        <v>623</v>
      </c>
      <c r="AV67" s="25"/>
      <c r="AW67" s="53"/>
      <c r="AX67" s="12"/>
      <c r="AY67" s="12"/>
      <c r="AZ67" s="12"/>
      <c r="BA67" s="12"/>
      <c r="BB67" s="12"/>
      <c r="BC67" s="12"/>
      <c r="BD67" s="12"/>
    </row>
    <row r="68" spans="1:56" ht="15" customHeight="1">
      <c r="A68" s="5">
        <v>67</v>
      </c>
      <c r="B68" s="5" t="s">
        <v>39</v>
      </c>
      <c r="C68" s="6" t="s">
        <v>463</v>
      </c>
      <c r="E68" s="5" t="s">
        <v>464</v>
      </c>
      <c r="F68" s="5" t="s">
        <v>103</v>
      </c>
      <c r="G68" s="5" t="s">
        <v>98</v>
      </c>
      <c r="H68" s="5" t="s">
        <v>102</v>
      </c>
      <c r="I68" s="5" t="s">
        <v>43</v>
      </c>
      <c r="J68" s="5" t="s">
        <v>39</v>
      </c>
      <c r="K68" s="5" t="s">
        <v>44</v>
      </c>
      <c r="L68" s="5" t="s">
        <v>367</v>
      </c>
      <c r="M68" s="5" t="s">
        <v>405</v>
      </c>
      <c r="N68" s="5" t="s">
        <v>160</v>
      </c>
      <c r="O68" s="5" t="s">
        <v>51</v>
      </c>
      <c r="P68" s="5" t="s">
        <v>54</v>
      </c>
      <c r="Q68" s="5">
        <v>9</v>
      </c>
      <c r="R68" s="5" t="s">
        <v>448</v>
      </c>
      <c r="T68" s="5" t="s">
        <v>449</v>
      </c>
      <c r="U68" s="5" t="s">
        <v>56</v>
      </c>
      <c r="V68" s="5" t="s">
        <v>86</v>
      </c>
      <c r="W68" s="5" t="s">
        <v>86</v>
      </c>
      <c r="X68" s="5" t="s">
        <v>86</v>
      </c>
      <c r="Y68" s="5" t="s">
        <v>86</v>
      </c>
      <c r="Z68" s="5" t="s">
        <v>343</v>
      </c>
      <c r="AA68" s="5" t="s">
        <v>173</v>
      </c>
      <c r="AB68" s="5" t="s">
        <v>308</v>
      </c>
      <c r="AC68" s="5" t="s">
        <v>312</v>
      </c>
      <c r="AF68" s="5">
        <v>1979</v>
      </c>
      <c r="AH68" s="7" t="s">
        <v>349</v>
      </c>
      <c r="AJ68" s="5">
        <v>280</v>
      </c>
      <c r="AK68" s="5" t="s">
        <v>355</v>
      </c>
      <c r="AM68" s="5" t="s">
        <v>173</v>
      </c>
      <c r="AN68" s="5" t="s">
        <v>173</v>
      </c>
      <c r="AO68" s="5" t="s">
        <v>173</v>
      </c>
      <c r="AP68" s="5" t="s">
        <v>173</v>
      </c>
      <c r="AQ68" s="5" t="s">
        <v>955</v>
      </c>
      <c r="AS68" s="5" t="s">
        <v>452</v>
      </c>
      <c r="AU68" s="9" t="s">
        <v>987</v>
      </c>
      <c r="AW68" s="53"/>
      <c r="AX68" s="10"/>
    </row>
    <row r="69" spans="1:56" ht="15" customHeight="1">
      <c r="A69" s="5">
        <v>68</v>
      </c>
      <c r="B69" s="5" t="s">
        <v>39</v>
      </c>
      <c r="C69" s="6" t="s">
        <v>91</v>
      </c>
      <c r="E69" s="5" t="s">
        <v>113</v>
      </c>
      <c r="F69" s="5" t="s">
        <v>103</v>
      </c>
      <c r="G69" s="5" t="s">
        <v>98</v>
      </c>
      <c r="H69" s="5" t="s">
        <v>102</v>
      </c>
      <c r="I69" s="5" t="s">
        <v>42</v>
      </c>
      <c r="J69" s="5" t="s">
        <v>39</v>
      </c>
      <c r="K69" s="5" t="s">
        <v>44</v>
      </c>
      <c r="L69" s="5" t="s">
        <v>367</v>
      </c>
      <c r="M69" s="5" t="s">
        <v>159</v>
      </c>
      <c r="N69" s="5" t="s">
        <v>441</v>
      </c>
      <c r="O69" s="5" t="s">
        <v>51</v>
      </c>
      <c r="P69" s="5" t="s">
        <v>54</v>
      </c>
      <c r="Q69" s="5">
        <v>192</v>
      </c>
      <c r="R69" s="5" t="s">
        <v>448</v>
      </c>
      <c r="T69" s="5" t="s">
        <v>449</v>
      </c>
      <c r="U69" s="5" t="s">
        <v>56</v>
      </c>
      <c r="V69" s="5" t="s">
        <v>86</v>
      </c>
      <c r="W69" s="5" t="s">
        <v>86</v>
      </c>
      <c r="X69" s="5" t="s">
        <v>86</v>
      </c>
      <c r="Y69" s="5" t="s">
        <v>86</v>
      </c>
      <c r="Z69" s="5" t="s">
        <v>343</v>
      </c>
      <c r="AA69" s="5" t="s">
        <v>173</v>
      </c>
      <c r="AB69" s="5" t="s">
        <v>308</v>
      </c>
      <c r="AC69" s="5" t="s">
        <v>312</v>
      </c>
      <c r="AF69" s="5">
        <v>1989</v>
      </c>
      <c r="AH69" s="7" t="s">
        <v>349</v>
      </c>
      <c r="AJ69" s="5">
        <v>19210</v>
      </c>
      <c r="AK69" s="5" t="s">
        <v>355</v>
      </c>
      <c r="AM69" s="5" t="s">
        <v>173</v>
      </c>
      <c r="AN69" s="5" t="s">
        <v>173</v>
      </c>
      <c r="AO69" s="5" t="s">
        <v>173</v>
      </c>
      <c r="AP69" s="5" t="s">
        <v>173</v>
      </c>
      <c r="AQ69" s="5" t="s">
        <v>955</v>
      </c>
      <c r="AS69" s="5" t="s">
        <v>452</v>
      </c>
      <c r="AU69" s="9" t="s">
        <v>624</v>
      </c>
      <c r="AV69" s="25"/>
      <c r="AW69" s="53"/>
    </row>
    <row r="70" spans="1:56" ht="15" customHeight="1">
      <c r="A70" s="5">
        <v>69</v>
      </c>
      <c r="B70" s="5" t="s">
        <v>39</v>
      </c>
      <c r="C70" s="6" t="s">
        <v>471</v>
      </c>
      <c r="E70" s="5" t="s">
        <v>472</v>
      </c>
      <c r="F70" s="5" t="s">
        <v>577</v>
      </c>
      <c r="G70" s="5" t="s">
        <v>98</v>
      </c>
      <c r="H70" s="5" t="s">
        <v>102</v>
      </c>
      <c r="I70" s="5" t="s">
        <v>43</v>
      </c>
      <c r="J70" s="5" t="s">
        <v>39</v>
      </c>
      <c r="K70" s="5" t="s">
        <v>44</v>
      </c>
      <c r="L70" s="5" t="s">
        <v>367</v>
      </c>
      <c r="M70" s="5" t="s">
        <v>406</v>
      </c>
      <c r="N70" s="5" t="s">
        <v>442</v>
      </c>
      <c r="O70" s="5" t="s">
        <v>51</v>
      </c>
      <c r="P70" s="5" t="s">
        <v>54</v>
      </c>
      <c r="Q70" s="5">
        <v>0.57999999999999996</v>
      </c>
      <c r="R70" s="5" t="s">
        <v>448</v>
      </c>
      <c r="T70" s="5" t="s">
        <v>449</v>
      </c>
      <c r="U70" s="5" t="s">
        <v>56</v>
      </c>
      <c r="V70" s="5" t="s">
        <v>86</v>
      </c>
      <c r="W70" s="5" t="s">
        <v>86</v>
      </c>
      <c r="X70" s="5" t="s">
        <v>86</v>
      </c>
      <c r="Y70" s="5" t="s">
        <v>86</v>
      </c>
      <c r="Z70" s="5" t="s">
        <v>343</v>
      </c>
      <c r="AA70" s="5" t="s">
        <v>173</v>
      </c>
      <c r="AB70" s="5" t="s">
        <v>308</v>
      </c>
      <c r="AC70" s="5" t="s">
        <v>312</v>
      </c>
      <c r="AH70" s="7" t="s">
        <v>349</v>
      </c>
      <c r="AJ70" s="5">
        <v>0.25</v>
      </c>
      <c r="AK70" s="5" t="s">
        <v>355</v>
      </c>
      <c r="AM70" s="5" t="s">
        <v>579</v>
      </c>
      <c r="AN70" s="5" t="s">
        <v>173</v>
      </c>
      <c r="AO70" s="5" t="s">
        <v>578</v>
      </c>
      <c r="AP70" s="5" t="s">
        <v>173</v>
      </c>
      <c r="AQ70" s="5" t="s">
        <v>966</v>
      </c>
      <c r="AS70" s="20" t="s">
        <v>469</v>
      </c>
      <c r="AU70" s="9" t="s">
        <v>625</v>
      </c>
      <c r="AV70" s="25"/>
      <c r="AW70" s="53"/>
    </row>
    <row r="71" spans="1:56" ht="15" customHeight="1">
      <c r="A71" s="5">
        <v>70</v>
      </c>
      <c r="B71" s="5" t="s">
        <v>39</v>
      </c>
      <c r="C71" s="6" t="s">
        <v>471</v>
      </c>
      <c r="E71" s="5" t="s">
        <v>472</v>
      </c>
      <c r="F71" s="5" t="s">
        <v>577</v>
      </c>
      <c r="G71" s="5" t="s">
        <v>98</v>
      </c>
      <c r="H71" s="5" t="s">
        <v>102</v>
      </c>
      <c r="I71" s="5" t="s">
        <v>43</v>
      </c>
      <c r="J71" s="5" t="s">
        <v>39</v>
      </c>
      <c r="K71" s="5" t="s">
        <v>44</v>
      </c>
      <c r="L71" s="5" t="s">
        <v>367</v>
      </c>
      <c r="M71" s="5" t="s">
        <v>407</v>
      </c>
      <c r="N71" s="5" t="s">
        <v>442</v>
      </c>
      <c r="O71" s="5" t="s">
        <v>51</v>
      </c>
      <c r="P71" s="5" t="s">
        <v>54</v>
      </c>
      <c r="Q71" s="5">
        <v>5.8000000000000003E-2</v>
      </c>
      <c r="R71" s="5" t="s">
        <v>448</v>
      </c>
      <c r="T71" s="5" t="s">
        <v>449</v>
      </c>
      <c r="U71" s="5" t="s">
        <v>56</v>
      </c>
      <c r="V71" s="5" t="s">
        <v>86</v>
      </c>
      <c r="W71" s="5" t="s">
        <v>86</v>
      </c>
      <c r="X71" s="5" t="s">
        <v>86</v>
      </c>
      <c r="Y71" s="5" t="s">
        <v>86</v>
      </c>
      <c r="Z71" s="5" t="s">
        <v>343</v>
      </c>
      <c r="AA71" s="5" t="s">
        <v>173</v>
      </c>
      <c r="AB71" s="5" t="s">
        <v>308</v>
      </c>
      <c r="AC71" s="5" t="s">
        <v>312</v>
      </c>
      <c r="AH71" s="7" t="s">
        <v>349</v>
      </c>
      <c r="AJ71" s="5">
        <v>0.02</v>
      </c>
      <c r="AK71" s="5" t="s">
        <v>355</v>
      </c>
      <c r="AM71" s="5" t="s">
        <v>579</v>
      </c>
      <c r="AN71" s="5" t="s">
        <v>173</v>
      </c>
      <c r="AO71" s="5" t="s">
        <v>578</v>
      </c>
      <c r="AP71" s="5" t="s">
        <v>173</v>
      </c>
      <c r="AQ71" s="5" t="s">
        <v>966</v>
      </c>
      <c r="AS71" s="20" t="s">
        <v>469</v>
      </c>
      <c r="AU71" s="9" t="s">
        <v>626</v>
      </c>
      <c r="AV71" s="25"/>
      <c r="AW71" s="53"/>
    </row>
    <row r="72" spans="1:56" ht="15" customHeight="1">
      <c r="A72" s="5">
        <v>71</v>
      </c>
      <c r="B72" s="5" t="s">
        <v>39</v>
      </c>
      <c r="C72" s="6" t="s">
        <v>95</v>
      </c>
      <c r="E72" s="5" t="s">
        <v>117</v>
      </c>
      <c r="F72" s="5" t="s">
        <v>103</v>
      </c>
      <c r="G72" s="5" t="s">
        <v>98</v>
      </c>
      <c r="H72" s="5" t="s">
        <v>102</v>
      </c>
      <c r="I72" s="5" t="s">
        <v>42</v>
      </c>
      <c r="J72" s="5" t="s">
        <v>39</v>
      </c>
      <c r="K72" s="5" t="s">
        <v>44</v>
      </c>
      <c r="L72" s="5" t="s">
        <v>367</v>
      </c>
      <c r="M72" s="5" t="s">
        <v>169</v>
      </c>
      <c r="N72" s="5" t="s">
        <v>441</v>
      </c>
      <c r="O72" s="5" t="s">
        <v>51</v>
      </c>
      <c r="P72" s="5" t="s">
        <v>54</v>
      </c>
      <c r="Q72" s="5">
        <v>30</v>
      </c>
      <c r="R72" s="5" t="s">
        <v>448</v>
      </c>
      <c r="T72" s="5" t="s">
        <v>449</v>
      </c>
      <c r="U72" s="5" t="s">
        <v>56</v>
      </c>
      <c r="V72" s="5" t="s">
        <v>86</v>
      </c>
      <c r="W72" s="5" t="s">
        <v>86</v>
      </c>
      <c r="X72" s="5" t="s">
        <v>86</v>
      </c>
      <c r="Y72" s="5" t="s">
        <v>86</v>
      </c>
      <c r="Z72" s="5" t="s">
        <v>343</v>
      </c>
      <c r="AA72" s="5" t="s">
        <v>173</v>
      </c>
      <c r="AB72" s="5" t="s">
        <v>308</v>
      </c>
      <c r="AC72" s="5" t="s">
        <v>312</v>
      </c>
      <c r="AF72" s="5">
        <v>2013</v>
      </c>
      <c r="AH72" s="7" t="s">
        <v>349</v>
      </c>
      <c r="AJ72" s="5">
        <v>710</v>
      </c>
      <c r="AK72" s="5" t="s">
        <v>355</v>
      </c>
      <c r="AM72" s="5" t="s">
        <v>173</v>
      </c>
      <c r="AN72" s="5" t="s">
        <v>173</v>
      </c>
      <c r="AO72" s="5" t="s">
        <v>173</v>
      </c>
      <c r="AP72" s="5" t="s">
        <v>173</v>
      </c>
      <c r="AQ72" s="5" t="s">
        <v>955</v>
      </c>
      <c r="AS72" s="5" t="s">
        <v>452</v>
      </c>
      <c r="AU72" s="9" t="s">
        <v>627</v>
      </c>
      <c r="AW72" s="53"/>
    </row>
    <row r="73" spans="1:56" ht="15" customHeight="1">
      <c r="A73" s="5">
        <v>72</v>
      </c>
      <c r="B73" s="5" t="s">
        <v>39</v>
      </c>
      <c r="C73" s="6" t="s">
        <v>87</v>
      </c>
      <c r="E73" s="5" t="s">
        <v>109</v>
      </c>
      <c r="F73" s="5" t="s">
        <v>103</v>
      </c>
      <c r="G73" s="5" t="s">
        <v>98</v>
      </c>
      <c r="H73" s="5" t="s">
        <v>102</v>
      </c>
      <c r="I73" s="5" t="s">
        <v>42</v>
      </c>
      <c r="J73" s="5" t="s">
        <v>39</v>
      </c>
      <c r="K73" s="5" t="s">
        <v>44</v>
      </c>
      <c r="L73" s="5" t="s">
        <v>367</v>
      </c>
      <c r="M73" s="5" t="s">
        <v>408</v>
      </c>
      <c r="N73" s="5" t="s">
        <v>176</v>
      </c>
      <c r="O73" s="5" t="s">
        <v>51</v>
      </c>
      <c r="P73" s="5" t="s">
        <v>54</v>
      </c>
      <c r="Q73" s="5">
        <v>2.2999999999999998</v>
      </c>
      <c r="R73" s="5" t="s">
        <v>448</v>
      </c>
      <c r="T73" s="5" t="s">
        <v>449</v>
      </c>
      <c r="U73" s="5" t="s">
        <v>56</v>
      </c>
      <c r="V73" s="5" t="s">
        <v>86</v>
      </c>
      <c r="W73" s="5" t="s">
        <v>86</v>
      </c>
      <c r="X73" s="5" t="s">
        <v>86</v>
      </c>
      <c r="Y73" s="5" t="s">
        <v>86</v>
      </c>
      <c r="Z73" s="5" t="s">
        <v>343</v>
      </c>
      <c r="AA73" s="5" t="s">
        <v>173</v>
      </c>
      <c r="AB73" s="5" t="s">
        <v>981</v>
      </c>
      <c r="AC73" s="5" t="s">
        <v>312</v>
      </c>
      <c r="AD73" s="5" t="s">
        <v>313</v>
      </c>
      <c r="AF73" s="5">
        <v>2011</v>
      </c>
      <c r="AH73" s="7" t="s">
        <v>349</v>
      </c>
      <c r="AJ73" s="5">
        <v>2.7</v>
      </c>
      <c r="AK73" s="5" t="s">
        <v>355</v>
      </c>
      <c r="AM73" s="5" t="s">
        <v>173</v>
      </c>
      <c r="AN73" s="5">
        <v>157098</v>
      </c>
      <c r="AO73" s="5">
        <v>49864</v>
      </c>
      <c r="AP73" s="5" t="s">
        <v>173</v>
      </c>
      <c r="AQ73" s="5" t="s">
        <v>955</v>
      </c>
      <c r="AS73" s="5" t="s">
        <v>452</v>
      </c>
      <c r="AU73" s="9" t="s">
        <v>628</v>
      </c>
      <c r="AV73" s="25"/>
      <c r="AW73" s="53"/>
    </row>
    <row r="74" spans="1:56" ht="15" customHeight="1">
      <c r="A74" s="5">
        <v>73</v>
      </c>
      <c r="B74" s="5" t="s">
        <v>39</v>
      </c>
      <c r="C74" s="6" t="s">
        <v>465</v>
      </c>
      <c r="E74" s="5" t="s">
        <v>466</v>
      </c>
      <c r="F74" s="5" t="s">
        <v>457</v>
      </c>
      <c r="G74" s="5" t="s">
        <v>98</v>
      </c>
      <c r="H74" s="5" t="s">
        <v>102</v>
      </c>
      <c r="I74" s="5" t="s">
        <v>43</v>
      </c>
      <c r="J74" s="5" t="s">
        <v>39</v>
      </c>
      <c r="K74" s="5" t="s">
        <v>48</v>
      </c>
      <c r="L74" s="5" t="s">
        <v>368</v>
      </c>
      <c r="M74" s="5" t="s">
        <v>409</v>
      </c>
      <c r="N74" s="5" t="s">
        <v>433</v>
      </c>
      <c r="O74" s="5" t="s">
        <v>51</v>
      </c>
      <c r="P74" s="5" t="s">
        <v>54</v>
      </c>
      <c r="Q74" s="5" t="s">
        <v>237</v>
      </c>
      <c r="R74" s="5" t="s">
        <v>237</v>
      </c>
      <c r="T74" s="5" t="s">
        <v>449</v>
      </c>
      <c r="U74" s="5" t="s">
        <v>56</v>
      </c>
      <c r="V74" s="5" t="s">
        <v>86</v>
      </c>
      <c r="W74" s="5" t="s">
        <v>86</v>
      </c>
      <c r="X74" s="5" t="s">
        <v>86</v>
      </c>
      <c r="Y74" s="5" t="s">
        <v>86</v>
      </c>
      <c r="Z74" s="5" t="s">
        <v>343</v>
      </c>
      <c r="AA74" s="5" t="s">
        <v>173</v>
      </c>
      <c r="AB74" s="5" t="s">
        <v>308</v>
      </c>
      <c r="AC74" s="5" t="s">
        <v>312</v>
      </c>
      <c r="AF74" s="5">
        <v>1993</v>
      </c>
      <c r="AH74" s="7">
        <v>14650.911</v>
      </c>
      <c r="AI74" s="5">
        <v>2018</v>
      </c>
      <c r="AJ74" s="5">
        <v>7.1</v>
      </c>
      <c r="AK74" s="5" t="s">
        <v>355</v>
      </c>
      <c r="AL74" s="8">
        <f t="shared" si="0"/>
        <v>2063.5085915492959</v>
      </c>
      <c r="AM74" s="5" t="s">
        <v>173</v>
      </c>
      <c r="AN74" s="5" t="s">
        <v>173</v>
      </c>
      <c r="AO74" s="5" t="s">
        <v>173</v>
      </c>
      <c r="AP74" s="5" t="s">
        <v>173</v>
      </c>
      <c r="AQ74" s="5" t="s">
        <v>964</v>
      </c>
      <c r="AS74" s="5" t="s">
        <v>451</v>
      </c>
      <c r="AU74" s="9" t="s">
        <v>629</v>
      </c>
      <c r="AV74" s="23"/>
      <c r="AW74" s="53"/>
    </row>
    <row r="75" spans="1:56" ht="15" customHeight="1">
      <c r="A75" s="5">
        <v>74</v>
      </c>
      <c r="B75" s="5" t="s">
        <v>39</v>
      </c>
      <c r="C75" s="6" t="s">
        <v>459</v>
      </c>
      <c r="E75" s="5" t="s">
        <v>460</v>
      </c>
      <c r="F75" s="5" t="s">
        <v>457</v>
      </c>
      <c r="G75" s="5" t="s">
        <v>98</v>
      </c>
      <c r="H75" s="5" t="s">
        <v>102</v>
      </c>
      <c r="I75" s="5" t="s">
        <v>43</v>
      </c>
      <c r="J75" s="5" t="s">
        <v>39</v>
      </c>
      <c r="K75" s="5" t="s">
        <v>48</v>
      </c>
      <c r="L75" s="5" t="s">
        <v>368</v>
      </c>
      <c r="M75" s="5" t="s">
        <v>410</v>
      </c>
      <c r="N75" s="5" t="s">
        <v>437</v>
      </c>
      <c r="O75" s="5" t="s">
        <v>51</v>
      </c>
      <c r="P75" s="5" t="s">
        <v>54</v>
      </c>
      <c r="Q75" s="5" t="s">
        <v>237</v>
      </c>
      <c r="R75" s="5" t="s">
        <v>237</v>
      </c>
      <c r="T75" s="5" t="s">
        <v>449</v>
      </c>
      <c r="U75" s="5" t="s">
        <v>56</v>
      </c>
      <c r="V75" s="5" t="s">
        <v>86</v>
      </c>
      <c r="W75" s="5" t="s">
        <v>86</v>
      </c>
      <c r="X75" s="5" t="s">
        <v>86</v>
      </c>
      <c r="Y75" s="5" t="s">
        <v>86</v>
      </c>
      <c r="Z75" s="5" t="s">
        <v>343</v>
      </c>
      <c r="AA75" s="5" t="s">
        <v>173</v>
      </c>
      <c r="AB75" s="5" t="s">
        <v>308</v>
      </c>
      <c r="AC75" s="5" t="s">
        <v>312</v>
      </c>
      <c r="AF75" s="5">
        <v>2001</v>
      </c>
      <c r="AH75" s="7">
        <v>65907.1875</v>
      </c>
      <c r="AI75" s="5">
        <v>2018</v>
      </c>
      <c r="AJ75" s="5">
        <v>14.6</v>
      </c>
      <c r="AK75" s="5" t="s">
        <v>355</v>
      </c>
      <c r="AL75" s="8">
        <f t="shared" si="0"/>
        <v>4514.1909246575342</v>
      </c>
      <c r="AM75" s="5" t="s">
        <v>173</v>
      </c>
      <c r="AN75" s="5" t="s">
        <v>173</v>
      </c>
      <c r="AO75" s="5" t="s">
        <v>173</v>
      </c>
      <c r="AP75" s="5" t="s">
        <v>173</v>
      </c>
      <c r="AQ75" s="5" t="s">
        <v>964</v>
      </c>
      <c r="AS75" s="5" t="s">
        <v>451</v>
      </c>
      <c r="AU75" s="9" t="s">
        <v>646</v>
      </c>
      <c r="AV75" s="23"/>
      <c r="AW75" s="53"/>
      <c r="AX75" s="10"/>
    </row>
    <row r="76" spans="1:56" ht="15" customHeight="1">
      <c r="A76" s="5">
        <v>75</v>
      </c>
      <c r="B76" s="5" t="s">
        <v>39</v>
      </c>
      <c r="C76" s="6" t="s">
        <v>459</v>
      </c>
      <c r="E76" s="5" t="s">
        <v>460</v>
      </c>
      <c r="F76" s="5" t="s">
        <v>457</v>
      </c>
      <c r="G76" s="5" t="s">
        <v>98</v>
      </c>
      <c r="H76" s="5" t="s">
        <v>102</v>
      </c>
      <c r="I76" s="5" t="s">
        <v>43</v>
      </c>
      <c r="J76" s="5" t="s">
        <v>39</v>
      </c>
      <c r="K76" s="5" t="s">
        <v>48</v>
      </c>
      <c r="L76" s="5" t="s">
        <v>368</v>
      </c>
      <c r="M76" s="5" t="s">
        <v>411</v>
      </c>
      <c r="N76" s="5" t="s">
        <v>433</v>
      </c>
      <c r="O76" s="5" t="s">
        <v>51</v>
      </c>
      <c r="P76" s="5" t="s">
        <v>54</v>
      </c>
      <c r="Q76" s="5" t="s">
        <v>237</v>
      </c>
      <c r="R76" s="5" t="s">
        <v>237</v>
      </c>
      <c r="T76" s="5" t="s">
        <v>449</v>
      </c>
      <c r="U76" s="5" t="s">
        <v>56</v>
      </c>
      <c r="V76" s="5" t="s">
        <v>86</v>
      </c>
      <c r="W76" s="5" t="s">
        <v>86</v>
      </c>
      <c r="X76" s="5" t="s">
        <v>86</v>
      </c>
      <c r="Y76" s="5" t="s">
        <v>86</v>
      </c>
      <c r="Z76" s="5" t="s">
        <v>343</v>
      </c>
      <c r="AA76" s="5" t="s">
        <v>173</v>
      </c>
      <c r="AB76" s="5" t="s">
        <v>308</v>
      </c>
      <c r="AC76" s="5" t="s">
        <v>312</v>
      </c>
      <c r="AE76" s="5">
        <v>1972</v>
      </c>
      <c r="AF76" s="5">
        <v>1986</v>
      </c>
      <c r="AH76" s="7">
        <v>755238.16499999992</v>
      </c>
      <c r="AI76" s="5">
        <v>2018</v>
      </c>
      <c r="AJ76" s="5">
        <v>29.38</v>
      </c>
      <c r="AK76" s="5" t="s">
        <v>355</v>
      </c>
      <c r="AL76" s="8">
        <f t="shared" si="0"/>
        <v>25705.859938733829</v>
      </c>
      <c r="AM76" s="5" t="s">
        <v>173</v>
      </c>
      <c r="AN76" s="5" t="s">
        <v>173</v>
      </c>
      <c r="AO76" s="5" t="s">
        <v>173</v>
      </c>
      <c r="AP76" s="5" t="s">
        <v>173</v>
      </c>
      <c r="AQ76" s="5" t="s">
        <v>964</v>
      </c>
      <c r="AS76" s="5" t="s">
        <v>451</v>
      </c>
      <c r="AU76" s="9" t="s">
        <v>630</v>
      </c>
      <c r="AV76" s="23"/>
      <c r="AW76" s="53"/>
    </row>
    <row r="77" spans="1:56" s="4" customFormat="1" ht="15" customHeight="1">
      <c r="A77" s="5">
        <v>76</v>
      </c>
      <c r="B77" s="5" t="s">
        <v>39</v>
      </c>
      <c r="C77" s="6" t="s">
        <v>459</v>
      </c>
      <c r="D77" s="5"/>
      <c r="E77" s="5" t="s">
        <v>460</v>
      </c>
      <c r="F77" s="5" t="s">
        <v>457</v>
      </c>
      <c r="G77" s="5" t="s">
        <v>98</v>
      </c>
      <c r="H77" s="5" t="s">
        <v>102</v>
      </c>
      <c r="I77" s="5" t="s">
        <v>43</v>
      </c>
      <c r="J77" s="5" t="s">
        <v>39</v>
      </c>
      <c r="K77" s="5" t="s">
        <v>48</v>
      </c>
      <c r="L77" s="5" t="s">
        <v>368</v>
      </c>
      <c r="M77" s="5" t="s">
        <v>412</v>
      </c>
      <c r="N77" s="5" t="s">
        <v>443</v>
      </c>
      <c r="O77" s="5" t="s">
        <v>51</v>
      </c>
      <c r="P77" s="5" t="s">
        <v>54</v>
      </c>
      <c r="Q77" s="5">
        <v>71060</v>
      </c>
      <c r="R77" s="5" t="s">
        <v>484</v>
      </c>
      <c r="S77" s="5" t="s">
        <v>530</v>
      </c>
      <c r="T77" s="5" t="s">
        <v>449</v>
      </c>
      <c r="U77" s="5" t="s">
        <v>56</v>
      </c>
      <c r="V77" s="5" t="s">
        <v>86</v>
      </c>
      <c r="W77" s="5" t="s">
        <v>86</v>
      </c>
      <c r="X77" s="5" t="s">
        <v>86</v>
      </c>
      <c r="Y77" s="5" t="s">
        <v>86</v>
      </c>
      <c r="Z77" s="5" t="s">
        <v>343</v>
      </c>
      <c r="AA77" s="5" t="s">
        <v>173</v>
      </c>
      <c r="AB77" s="5" t="s">
        <v>308</v>
      </c>
      <c r="AC77" s="5" t="s">
        <v>312</v>
      </c>
      <c r="AD77" s="5"/>
      <c r="AE77" s="5">
        <v>2001</v>
      </c>
      <c r="AF77" s="5">
        <v>2004</v>
      </c>
      <c r="AG77" s="5"/>
      <c r="AH77" s="7">
        <v>6164394</v>
      </c>
      <c r="AI77" s="5">
        <v>2009</v>
      </c>
      <c r="AJ77" s="5">
        <v>584.65</v>
      </c>
      <c r="AK77" s="5" t="s">
        <v>355</v>
      </c>
      <c r="AL77" s="8">
        <f t="shared" si="0"/>
        <v>10543.733857863679</v>
      </c>
      <c r="AM77" s="5" t="s">
        <v>173</v>
      </c>
      <c r="AN77" s="5" t="s">
        <v>173</v>
      </c>
      <c r="AO77" s="5" t="s">
        <v>173</v>
      </c>
      <c r="AP77" s="5" t="s">
        <v>173</v>
      </c>
      <c r="AQ77" s="5" t="s">
        <v>967</v>
      </c>
      <c r="AR77" s="5"/>
      <c r="AS77" s="5" t="s">
        <v>453</v>
      </c>
      <c r="AT77" s="5"/>
      <c r="AU77" s="5" t="s">
        <v>580</v>
      </c>
      <c r="AV77" s="23" t="s">
        <v>582</v>
      </c>
      <c r="AW77" s="53"/>
      <c r="AX77" s="11"/>
      <c r="AY77" s="11"/>
      <c r="AZ77" s="11"/>
      <c r="BA77" s="11"/>
      <c r="BB77" s="11"/>
      <c r="BC77" s="11"/>
      <c r="BD77" s="11"/>
    </row>
    <row r="78" spans="1:56" ht="15" customHeight="1">
      <c r="A78" s="5">
        <v>77</v>
      </c>
      <c r="B78" s="5" t="s">
        <v>39</v>
      </c>
      <c r="C78" s="6" t="s">
        <v>459</v>
      </c>
      <c r="E78" s="5" t="s">
        <v>460</v>
      </c>
      <c r="F78" s="5" t="s">
        <v>457</v>
      </c>
      <c r="G78" s="5" t="s">
        <v>98</v>
      </c>
      <c r="H78" s="5" t="s">
        <v>102</v>
      </c>
      <c r="I78" s="5" t="s">
        <v>43</v>
      </c>
      <c r="J78" s="5" t="s">
        <v>39</v>
      </c>
      <c r="K78" s="5" t="s">
        <v>48</v>
      </c>
      <c r="L78" s="5" t="s">
        <v>368</v>
      </c>
      <c r="M78" s="5" t="s">
        <v>413</v>
      </c>
      <c r="N78" s="5" t="s">
        <v>444</v>
      </c>
      <c r="O78" s="5" t="s">
        <v>51</v>
      </c>
      <c r="P78" s="5" t="s">
        <v>54</v>
      </c>
      <c r="Q78" s="5" t="s">
        <v>237</v>
      </c>
      <c r="R78" s="5" t="s">
        <v>237</v>
      </c>
      <c r="T78" s="5" t="s">
        <v>449</v>
      </c>
      <c r="U78" s="5" t="s">
        <v>56</v>
      </c>
      <c r="V78" s="5" t="s">
        <v>86</v>
      </c>
      <c r="W78" s="5" t="s">
        <v>86</v>
      </c>
      <c r="X78" s="5" t="s">
        <v>86</v>
      </c>
      <c r="Y78" s="5" t="s">
        <v>86</v>
      </c>
      <c r="Z78" s="5" t="s">
        <v>343</v>
      </c>
      <c r="AA78" s="5" t="s">
        <v>173</v>
      </c>
      <c r="AB78" s="5" t="s">
        <v>308</v>
      </c>
      <c r="AC78" s="5" t="s">
        <v>312</v>
      </c>
      <c r="AF78" s="5">
        <v>2009</v>
      </c>
      <c r="AH78" s="7">
        <v>761516.8</v>
      </c>
      <c r="AI78" s="5">
        <v>2018</v>
      </c>
      <c r="AJ78" s="5">
        <v>172.53</v>
      </c>
      <c r="AK78" s="5" t="s">
        <v>355</v>
      </c>
      <c r="AL78" s="8">
        <f t="shared" si="0"/>
        <v>4413.822523619081</v>
      </c>
      <c r="AM78" s="5" t="s">
        <v>321</v>
      </c>
      <c r="AN78" s="5" t="s">
        <v>173</v>
      </c>
      <c r="AO78" s="5" t="s">
        <v>173</v>
      </c>
      <c r="AP78" s="5" t="s">
        <v>173</v>
      </c>
      <c r="AQ78" s="5" t="s">
        <v>934</v>
      </c>
      <c r="AS78" s="5" t="s">
        <v>470</v>
      </c>
      <c r="AU78" s="9" t="s">
        <v>647</v>
      </c>
      <c r="AW78" s="53"/>
    </row>
    <row r="79" spans="1:56" ht="15" customHeight="1">
      <c r="A79" s="5">
        <v>78</v>
      </c>
      <c r="B79" s="5" t="s">
        <v>39</v>
      </c>
      <c r="C79" s="6" t="s">
        <v>459</v>
      </c>
      <c r="E79" s="5" t="s">
        <v>460</v>
      </c>
      <c r="F79" s="5" t="s">
        <v>457</v>
      </c>
      <c r="G79" s="5" t="s">
        <v>98</v>
      </c>
      <c r="H79" s="5" t="s">
        <v>102</v>
      </c>
      <c r="I79" s="5" t="s">
        <v>43</v>
      </c>
      <c r="J79" s="5" t="s">
        <v>39</v>
      </c>
      <c r="K79" s="5" t="s">
        <v>48</v>
      </c>
      <c r="L79" s="5" t="s">
        <v>368</v>
      </c>
      <c r="M79" s="5" t="s">
        <v>414</v>
      </c>
      <c r="N79" s="5" t="s">
        <v>444</v>
      </c>
      <c r="O79" s="5" t="s">
        <v>51</v>
      </c>
      <c r="P79" s="5" t="s">
        <v>54</v>
      </c>
      <c r="Q79" s="5" t="s">
        <v>237</v>
      </c>
      <c r="R79" s="5" t="s">
        <v>237</v>
      </c>
      <c r="T79" s="5" t="s">
        <v>449</v>
      </c>
      <c r="U79" s="5" t="s">
        <v>56</v>
      </c>
      <c r="V79" s="5" t="s">
        <v>86</v>
      </c>
      <c r="W79" s="5" t="s">
        <v>86</v>
      </c>
      <c r="X79" s="5" t="s">
        <v>86</v>
      </c>
      <c r="Y79" s="5" t="s">
        <v>86</v>
      </c>
      <c r="Z79" s="5" t="s">
        <v>343</v>
      </c>
      <c r="AA79" s="5" t="s">
        <v>173</v>
      </c>
      <c r="AB79" s="5" t="s">
        <v>308</v>
      </c>
      <c r="AC79" s="5" t="s">
        <v>312</v>
      </c>
      <c r="AF79" s="5">
        <v>2009</v>
      </c>
      <c r="AH79" s="7">
        <v>47594.8</v>
      </c>
      <c r="AI79" s="5">
        <v>2018</v>
      </c>
      <c r="AJ79" s="5">
        <v>5.5</v>
      </c>
      <c r="AK79" s="5" t="s">
        <v>355</v>
      </c>
      <c r="AL79" s="8">
        <f t="shared" si="0"/>
        <v>8653.6</v>
      </c>
      <c r="AM79" s="5" t="s">
        <v>173</v>
      </c>
      <c r="AN79" s="5" t="s">
        <v>173</v>
      </c>
      <c r="AO79" s="5" t="s">
        <v>173</v>
      </c>
      <c r="AP79" s="5" t="s">
        <v>173</v>
      </c>
      <c r="AQ79" s="5" t="s">
        <v>934</v>
      </c>
      <c r="AS79" s="5" t="s">
        <v>470</v>
      </c>
      <c r="AU79" s="9" t="s">
        <v>631</v>
      </c>
      <c r="AW79" s="53"/>
    </row>
    <row r="80" spans="1:56" ht="15" customHeight="1">
      <c r="A80" s="5">
        <v>79</v>
      </c>
      <c r="B80" s="5" t="s">
        <v>39</v>
      </c>
      <c r="C80" s="6" t="s">
        <v>459</v>
      </c>
      <c r="E80" s="5" t="s">
        <v>460</v>
      </c>
      <c r="F80" s="5" t="s">
        <v>457</v>
      </c>
      <c r="G80" s="5" t="s">
        <v>98</v>
      </c>
      <c r="H80" s="5" t="s">
        <v>102</v>
      </c>
      <c r="I80" s="5" t="s">
        <v>43</v>
      </c>
      <c r="J80" s="5" t="s">
        <v>39</v>
      </c>
      <c r="K80" s="5" t="s">
        <v>48</v>
      </c>
      <c r="L80" s="5" t="s">
        <v>368</v>
      </c>
      <c r="M80" s="5" t="s">
        <v>415</v>
      </c>
      <c r="N80" s="5" t="s">
        <v>444</v>
      </c>
      <c r="O80" s="5" t="s">
        <v>51</v>
      </c>
      <c r="P80" s="5" t="s">
        <v>54</v>
      </c>
      <c r="Q80" s="5" t="s">
        <v>237</v>
      </c>
      <c r="R80" s="5" t="s">
        <v>237</v>
      </c>
      <c r="T80" s="5" t="s">
        <v>449</v>
      </c>
      <c r="U80" s="5" t="s">
        <v>56</v>
      </c>
      <c r="V80" s="5" t="s">
        <v>86</v>
      </c>
      <c r="W80" s="5" t="s">
        <v>86</v>
      </c>
      <c r="X80" s="5" t="s">
        <v>86</v>
      </c>
      <c r="Y80" s="5" t="s">
        <v>86</v>
      </c>
      <c r="Z80" s="5" t="s">
        <v>343</v>
      </c>
      <c r="AA80" s="5" t="s">
        <v>173</v>
      </c>
      <c r="AB80" s="5" t="s">
        <v>308</v>
      </c>
      <c r="AC80" s="5" t="s">
        <v>312</v>
      </c>
      <c r="AF80" s="5">
        <v>2008</v>
      </c>
      <c r="AH80" s="7">
        <v>10817.000000000002</v>
      </c>
      <c r="AI80" s="5">
        <v>2018</v>
      </c>
      <c r="AJ80" s="5">
        <v>26.2</v>
      </c>
      <c r="AK80" s="5" t="s">
        <v>355</v>
      </c>
      <c r="AL80" s="8">
        <f t="shared" si="0"/>
        <v>412.86259541984742</v>
      </c>
      <c r="AM80" s="5" t="s">
        <v>173</v>
      </c>
      <c r="AN80" s="5" t="s">
        <v>173</v>
      </c>
      <c r="AO80" s="5" t="s">
        <v>173</v>
      </c>
      <c r="AP80" s="5" t="s">
        <v>173</v>
      </c>
      <c r="AQ80" s="5" t="s">
        <v>934</v>
      </c>
      <c r="AS80" s="5" t="s">
        <v>470</v>
      </c>
      <c r="AU80" s="9" t="s">
        <v>648</v>
      </c>
      <c r="AW80" s="53"/>
    </row>
    <row r="81" spans="1:51" ht="15" customHeight="1">
      <c r="A81" s="5">
        <v>80</v>
      </c>
      <c r="B81" s="5" t="s">
        <v>39</v>
      </c>
      <c r="C81" s="6" t="s">
        <v>459</v>
      </c>
      <c r="E81" s="5" t="s">
        <v>460</v>
      </c>
      <c r="F81" s="5" t="s">
        <v>457</v>
      </c>
      <c r="G81" s="5" t="s">
        <v>98</v>
      </c>
      <c r="H81" s="5" t="s">
        <v>102</v>
      </c>
      <c r="I81" s="5" t="s">
        <v>43</v>
      </c>
      <c r="J81" s="5" t="s">
        <v>39</v>
      </c>
      <c r="K81" s="5" t="s">
        <v>48</v>
      </c>
      <c r="L81" s="5" t="s">
        <v>368</v>
      </c>
      <c r="M81" s="5" t="s">
        <v>416</v>
      </c>
      <c r="N81" s="5" t="s">
        <v>182</v>
      </c>
      <c r="O81" s="5" t="s">
        <v>51</v>
      </c>
      <c r="P81" s="5" t="s">
        <v>54</v>
      </c>
      <c r="Q81" s="5" t="s">
        <v>237</v>
      </c>
      <c r="R81" s="5" t="s">
        <v>237</v>
      </c>
      <c r="T81" s="5" t="s">
        <v>449</v>
      </c>
      <c r="U81" s="5" t="s">
        <v>56</v>
      </c>
      <c r="V81" s="5" t="s">
        <v>86</v>
      </c>
      <c r="W81" s="5" t="s">
        <v>86</v>
      </c>
      <c r="X81" s="5" t="s">
        <v>86</v>
      </c>
      <c r="Y81" s="5" t="s">
        <v>86</v>
      </c>
      <c r="Z81" s="5" t="s">
        <v>343</v>
      </c>
      <c r="AA81" s="5" t="s">
        <v>173</v>
      </c>
      <c r="AB81" s="5" t="s">
        <v>308</v>
      </c>
      <c r="AC81" s="5" t="s">
        <v>312</v>
      </c>
      <c r="AF81" s="5">
        <v>2007</v>
      </c>
      <c r="AH81" s="7">
        <v>7323109.0000000009</v>
      </c>
      <c r="AI81" s="5">
        <v>2018</v>
      </c>
      <c r="AJ81" s="5">
        <v>243</v>
      </c>
      <c r="AK81" s="5" t="s">
        <v>355</v>
      </c>
      <c r="AL81" s="8">
        <f t="shared" si="0"/>
        <v>30136.25102880659</v>
      </c>
      <c r="AM81" s="5" t="s">
        <v>173</v>
      </c>
      <c r="AN81" s="5" t="s">
        <v>173</v>
      </c>
      <c r="AO81" s="5" t="s">
        <v>173</v>
      </c>
      <c r="AP81" s="5" t="s">
        <v>173</v>
      </c>
      <c r="AQ81" s="5" t="s">
        <v>934</v>
      </c>
      <c r="AS81" s="5" t="s">
        <v>470</v>
      </c>
      <c r="AU81" s="9" t="s">
        <v>649</v>
      </c>
      <c r="AW81" s="53" t="s">
        <v>534</v>
      </c>
    </row>
    <row r="82" spans="1:51" ht="15" customHeight="1">
      <c r="A82" s="5">
        <v>81</v>
      </c>
      <c r="B82" s="5" t="s">
        <v>39</v>
      </c>
      <c r="C82" s="6" t="s">
        <v>459</v>
      </c>
      <c r="E82" s="5" t="s">
        <v>460</v>
      </c>
      <c r="F82" s="5" t="s">
        <v>457</v>
      </c>
      <c r="G82" s="5" t="s">
        <v>98</v>
      </c>
      <c r="H82" s="5" t="s">
        <v>102</v>
      </c>
      <c r="I82" s="5" t="s">
        <v>43</v>
      </c>
      <c r="J82" s="5" t="s">
        <v>39</v>
      </c>
      <c r="K82" s="5" t="s">
        <v>48</v>
      </c>
      <c r="L82" s="5" t="s">
        <v>368</v>
      </c>
      <c r="M82" s="5" t="s">
        <v>417</v>
      </c>
      <c r="N82" s="5" t="s">
        <v>182</v>
      </c>
      <c r="O82" s="5" t="s">
        <v>51</v>
      </c>
      <c r="P82" s="5" t="s">
        <v>54</v>
      </c>
      <c r="Q82" s="5" t="s">
        <v>237</v>
      </c>
      <c r="R82" s="5" t="s">
        <v>237</v>
      </c>
      <c r="T82" s="5" t="s">
        <v>449</v>
      </c>
      <c r="U82" s="5" t="s">
        <v>56</v>
      </c>
      <c r="V82" s="5" t="s">
        <v>86</v>
      </c>
      <c r="W82" s="5" t="s">
        <v>86</v>
      </c>
      <c r="X82" s="5" t="s">
        <v>86</v>
      </c>
      <c r="Y82" s="5" t="s">
        <v>86</v>
      </c>
      <c r="Z82" s="5" t="s">
        <v>343</v>
      </c>
      <c r="AA82" s="5" t="s">
        <v>173</v>
      </c>
      <c r="AB82" s="5" t="s">
        <v>308</v>
      </c>
      <c r="AC82" s="5" t="s">
        <v>312</v>
      </c>
      <c r="AF82" s="5">
        <v>2000</v>
      </c>
      <c r="AH82" s="7">
        <v>454314.00000000006</v>
      </c>
      <c r="AI82" s="5">
        <v>2018</v>
      </c>
      <c r="AJ82" s="5">
        <v>5</v>
      </c>
      <c r="AK82" s="5" t="s">
        <v>355</v>
      </c>
      <c r="AL82" s="8">
        <f t="shared" si="0"/>
        <v>90862.800000000017</v>
      </c>
      <c r="AM82" s="5" t="s">
        <v>321</v>
      </c>
      <c r="AN82" s="5" t="s">
        <v>173</v>
      </c>
      <c r="AO82" s="5" t="s">
        <v>173</v>
      </c>
      <c r="AP82" s="5" t="s">
        <v>173</v>
      </c>
      <c r="AQ82" s="5" t="s">
        <v>934</v>
      </c>
      <c r="AS82" s="5" t="s">
        <v>470</v>
      </c>
      <c r="AU82" s="9" t="s">
        <v>632</v>
      </c>
      <c r="AW82" s="53" t="s">
        <v>500</v>
      </c>
    </row>
    <row r="83" spans="1:51" ht="15" customHeight="1">
      <c r="A83" s="5">
        <v>82</v>
      </c>
      <c r="B83" s="5" t="s">
        <v>39</v>
      </c>
      <c r="C83" s="6" t="s">
        <v>459</v>
      </c>
      <c r="E83" s="5" t="s">
        <v>460</v>
      </c>
      <c r="F83" s="5" t="s">
        <v>457</v>
      </c>
      <c r="G83" s="5" t="s">
        <v>98</v>
      </c>
      <c r="H83" s="5" t="s">
        <v>102</v>
      </c>
      <c r="I83" s="5" t="s">
        <v>43</v>
      </c>
      <c r="J83" s="5" t="s">
        <v>39</v>
      </c>
      <c r="K83" s="5" t="s">
        <v>48</v>
      </c>
      <c r="L83" s="5" t="s">
        <v>368</v>
      </c>
      <c r="M83" s="5" t="s">
        <v>418</v>
      </c>
      <c r="N83" s="5" t="s">
        <v>445</v>
      </c>
      <c r="O83" s="5" t="s">
        <v>51</v>
      </c>
      <c r="P83" s="5" t="s">
        <v>54</v>
      </c>
      <c r="Q83" s="5" t="s">
        <v>237</v>
      </c>
      <c r="R83" s="5" t="s">
        <v>237</v>
      </c>
      <c r="T83" s="5" t="s">
        <v>449</v>
      </c>
      <c r="U83" s="5" t="s">
        <v>56</v>
      </c>
      <c r="V83" s="5" t="s">
        <v>86</v>
      </c>
      <c r="W83" s="5" t="s">
        <v>86</v>
      </c>
      <c r="X83" s="5" t="s">
        <v>86</v>
      </c>
      <c r="Y83" s="5" t="s">
        <v>86</v>
      </c>
      <c r="Z83" s="5" t="s">
        <v>343</v>
      </c>
      <c r="AA83" s="5" t="s">
        <v>173</v>
      </c>
      <c r="AB83" s="5" t="s">
        <v>308</v>
      </c>
      <c r="AC83" s="5" t="s">
        <v>312</v>
      </c>
      <c r="AH83" s="7">
        <v>762085.19530000002</v>
      </c>
      <c r="AI83" s="5">
        <v>2018</v>
      </c>
      <c r="AJ83" s="5">
        <v>558.09</v>
      </c>
      <c r="AK83" s="5" t="s">
        <v>355</v>
      </c>
      <c r="AL83" s="8">
        <f t="shared" si="0"/>
        <v>1365.5238318192405</v>
      </c>
      <c r="AM83" s="5" t="s">
        <v>173</v>
      </c>
      <c r="AN83" s="5" t="s">
        <v>173</v>
      </c>
      <c r="AO83" s="5" t="s">
        <v>173</v>
      </c>
      <c r="AP83" s="5" t="s">
        <v>173</v>
      </c>
      <c r="AQ83" s="5" t="s">
        <v>968</v>
      </c>
      <c r="AS83" s="5" t="s">
        <v>474</v>
      </c>
      <c r="AU83" s="9"/>
      <c r="AV83" s="26" t="s">
        <v>523</v>
      </c>
      <c r="AW83" s="53"/>
    </row>
    <row r="84" spans="1:51" ht="15" customHeight="1">
      <c r="A84" s="5">
        <v>83</v>
      </c>
      <c r="B84" s="5" t="s">
        <v>39</v>
      </c>
      <c r="C84" s="6" t="s">
        <v>459</v>
      </c>
      <c r="E84" s="5" t="s">
        <v>460</v>
      </c>
      <c r="F84" s="5" t="s">
        <v>457</v>
      </c>
      <c r="G84" s="5" t="s">
        <v>98</v>
      </c>
      <c r="H84" s="5" t="s">
        <v>102</v>
      </c>
      <c r="I84" s="5" t="s">
        <v>43</v>
      </c>
      <c r="J84" s="5" t="s">
        <v>39</v>
      </c>
      <c r="K84" s="5" t="s">
        <v>48</v>
      </c>
      <c r="L84" s="5" t="s">
        <v>368</v>
      </c>
      <c r="M84" s="5" t="s">
        <v>419</v>
      </c>
      <c r="N84" s="5" t="s">
        <v>445</v>
      </c>
      <c r="O84" s="5" t="s">
        <v>51</v>
      </c>
      <c r="P84" s="5" t="s">
        <v>54</v>
      </c>
      <c r="Q84" s="5" t="s">
        <v>237</v>
      </c>
      <c r="R84" s="5" t="s">
        <v>237</v>
      </c>
      <c r="T84" s="5" t="s">
        <v>449</v>
      </c>
      <c r="U84" s="5" t="s">
        <v>56</v>
      </c>
      <c r="V84" s="5" t="s">
        <v>86</v>
      </c>
      <c r="W84" s="5" t="s">
        <v>86</v>
      </c>
      <c r="X84" s="5" t="s">
        <v>86</v>
      </c>
      <c r="Y84" s="5" t="s">
        <v>86</v>
      </c>
      <c r="Z84" s="5" t="s">
        <v>343</v>
      </c>
      <c r="AA84" s="5" t="s">
        <v>173</v>
      </c>
      <c r="AB84" s="5" t="s">
        <v>308</v>
      </c>
      <c r="AC84" s="5" t="s">
        <v>312</v>
      </c>
      <c r="AH84" s="7">
        <v>4673930.8105000006</v>
      </c>
      <c r="AI84" s="5">
        <v>2018</v>
      </c>
      <c r="AJ84" s="5">
        <v>4588.12</v>
      </c>
      <c r="AK84" s="5" t="s">
        <v>355</v>
      </c>
      <c r="AL84" s="8">
        <f t="shared" si="0"/>
        <v>1018.7028261030663</v>
      </c>
      <c r="AM84" s="5" t="s">
        <v>173</v>
      </c>
      <c r="AN84" s="5" t="s">
        <v>173</v>
      </c>
      <c r="AO84" s="5" t="s">
        <v>173</v>
      </c>
      <c r="AP84" s="5" t="s">
        <v>173</v>
      </c>
      <c r="AQ84" s="5" t="s">
        <v>968</v>
      </c>
      <c r="AS84" s="5" t="s">
        <v>474</v>
      </c>
      <c r="AU84" s="9"/>
      <c r="AV84" s="26" t="s">
        <v>523</v>
      </c>
      <c r="AW84" s="53"/>
    </row>
    <row r="85" spans="1:51" ht="15" customHeight="1">
      <c r="A85" s="5">
        <v>84</v>
      </c>
      <c r="B85" s="5" t="s">
        <v>39</v>
      </c>
      <c r="C85" s="6" t="s">
        <v>461</v>
      </c>
      <c r="E85" s="5" t="s">
        <v>462</v>
      </c>
      <c r="F85" s="5" t="s">
        <v>457</v>
      </c>
      <c r="G85" s="5" t="s">
        <v>98</v>
      </c>
      <c r="H85" s="5" t="s">
        <v>102</v>
      </c>
      <c r="I85" s="5" t="s">
        <v>43</v>
      </c>
      <c r="J85" s="5" t="s">
        <v>39</v>
      </c>
      <c r="K85" s="5" t="s">
        <v>48</v>
      </c>
      <c r="L85" s="5" t="s">
        <v>368</v>
      </c>
      <c r="M85" s="5" t="s">
        <v>420</v>
      </c>
      <c r="N85" s="5" t="s">
        <v>182</v>
      </c>
      <c r="O85" s="5" t="s">
        <v>51</v>
      </c>
      <c r="P85" s="5" t="s">
        <v>54</v>
      </c>
      <c r="Q85" s="5">
        <v>2.75</v>
      </c>
      <c r="R85" s="5" t="s">
        <v>448</v>
      </c>
      <c r="T85" s="5" t="s">
        <v>449</v>
      </c>
      <c r="U85" s="5" t="s">
        <v>56</v>
      </c>
      <c r="V85" s="5" t="s">
        <v>86</v>
      </c>
      <c r="W85" s="5" t="s">
        <v>86</v>
      </c>
      <c r="X85" s="5" t="s">
        <v>86</v>
      </c>
      <c r="Y85" s="5" t="s">
        <v>86</v>
      </c>
      <c r="Z85" s="5" t="s">
        <v>343</v>
      </c>
      <c r="AA85" s="5" t="s">
        <v>173</v>
      </c>
      <c r="AB85" s="5" t="s">
        <v>308</v>
      </c>
      <c r="AC85" s="5" t="s">
        <v>312</v>
      </c>
      <c r="AE85" s="5">
        <v>1992</v>
      </c>
      <c r="AF85" s="5">
        <v>1993</v>
      </c>
      <c r="AH85" s="7" t="s">
        <v>349</v>
      </c>
      <c r="AJ85" s="5">
        <v>214.5</v>
      </c>
      <c r="AK85" s="5" t="s">
        <v>355</v>
      </c>
      <c r="AM85" s="5" t="s">
        <v>173</v>
      </c>
      <c r="AN85" s="5" t="s">
        <v>173</v>
      </c>
      <c r="AO85" s="5" t="s">
        <v>173</v>
      </c>
      <c r="AP85" s="5" t="s">
        <v>173</v>
      </c>
      <c r="AQ85" s="5" t="s">
        <v>969</v>
      </c>
      <c r="AS85" s="5" t="s">
        <v>475</v>
      </c>
      <c r="AU85" s="9" t="s">
        <v>633</v>
      </c>
      <c r="AW85" s="53" t="s">
        <v>519</v>
      </c>
    </row>
    <row r="86" spans="1:51" ht="15" customHeight="1">
      <c r="A86" s="5">
        <v>85</v>
      </c>
      <c r="B86" s="5" t="s">
        <v>39</v>
      </c>
      <c r="C86" s="6" t="s">
        <v>461</v>
      </c>
      <c r="E86" s="5" t="s">
        <v>462</v>
      </c>
      <c r="F86" s="5" t="s">
        <v>457</v>
      </c>
      <c r="G86" s="5" t="s">
        <v>98</v>
      </c>
      <c r="H86" s="5" t="s">
        <v>102</v>
      </c>
      <c r="I86" s="5" t="s">
        <v>43</v>
      </c>
      <c r="J86" s="5" t="s">
        <v>39</v>
      </c>
      <c r="K86" s="5" t="s">
        <v>48</v>
      </c>
      <c r="L86" s="5" t="s">
        <v>368</v>
      </c>
      <c r="M86" s="5" t="s">
        <v>412</v>
      </c>
      <c r="N86" s="5" t="s">
        <v>445</v>
      </c>
      <c r="O86" s="5" t="s">
        <v>51</v>
      </c>
      <c r="P86" s="5" t="s">
        <v>54</v>
      </c>
      <c r="Q86" s="5">
        <v>30</v>
      </c>
      <c r="R86" s="5" t="s">
        <v>448</v>
      </c>
      <c r="T86" s="5" t="s">
        <v>449</v>
      </c>
      <c r="U86" s="5" t="s">
        <v>56</v>
      </c>
      <c r="V86" s="5" t="s">
        <v>86</v>
      </c>
      <c r="W86" s="5" t="s">
        <v>86</v>
      </c>
      <c r="X86" s="5" t="s">
        <v>86</v>
      </c>
      <c r="Y86" s="5" t="s">
        <v>86</v>
      </c>
      <c r="Z86" s="5" t="s">
        <v>343</v>
      </c>
      <c r="AA86" s="5" t="s">
        <v>173</v>
      </c>
      <c r="AB86" s="5" t="s">
        <v>308</v>
      </c>
      <c r="AC86" s="5" t="s">
        <v>312</v>
      </c>
      <c r="AH86" s="7" t="s">
        <v>349</v>
      </c>
      <c r="AJ86" s="5">
        <v>584.65</v>
      </c>
      <c r="AK86" s="5" t="s">
        <v>355</v>
      </c>
      <c r="AM86" s="5" t="s">
        <v>173</v>
      </c>
      <c r="AN86" s="5" t="s">
        <v>173</v>
      </c>
      <c r="AO86" s="5" t="s">
        <v>173</v>
      </c>
      <c r="AP86" s="5" t="s">
        <v>173</v>
      </c>
      <c r="AQ86" s="5" t="s">
        <v>969</v>
      </c>
      <c r="AS86" s="5" t="s">
        <v>475</v>
      </c>
      <c r="AU86" s="9" t="s">
        <v>634</v>
      </c>
      <c r="AW86" s="53" t="s">
        <v>529</v>
      </c>
    </row>
    <row r="87" spans="1:51" ht="15" customHeight="1">
      <c r="A87" s="5">
        <v>86</v>
      </c>
      <c r="B87" s="5" t="s">
        <v>39</v>
      </c>
      <c r="C87" s="6" t="s">
        <v>461</v>
      </c>
      <c r="E87" s="5" t="s">
        <v>462</v>
      </c>
      <c r="F87" s="5" t="s">
        <v>457</v>
      </c>
      <c r="G87" s="5" t="s">
        <v>98</v>
      </c>
      <c r="H87" s="5" t="s">
        <v>102</v>
      </c>
      <c r="I87" s="5" t="s">
        <v>43</v>
      </c>
      <c r="J87" s="5" t="s">
        <v>39</v>
      </c>
      <c r="K87" s="5" t="s">
        <v>48</v>
      </c>
      <c r="L87" s="5" t="s">
        <v>368</v>
      </c>
      <c r="M87" s="5" t="s">
        <v>421</v>
      </c>
      <c r="N87" s="5" t="s">
        <v>182</v>
      </c>
      <c r="O87" s="5" t="s">
        <v>51</v>
      </c>
      <c r="P87" s="5" t="s">
        <v>54</v>
      </c>
      <c r="Q87" s="5">
        <v>31</v>
      </c>
      <c r="R87" s="5" t="s">
        <v>448</v>
      </c>
      <c r="T87" s="5" t="s">
        <v>449</v>
      </c>
      <c r="U87" s="5" t="s">
        <v>56</v>
      </c>
      <c r="V87" s="5" t="s">
        <v>86</v>
      </c>
      <c r="W87" s="5" t="s">
        <v>86</v>
      </c>
      <c r="X87" s="5" t="s">
        <v>86</v>
      </c>
      <c r="Y87" s="5" t="s">
        <v>86</v>
      </c>
      <c r="Z87" s="5" t="s">
        <v>343</v>
      </c>
      <c r="AA87" s="5" t="s">
        <v>173</v>
      </c>
      <c r="AB87" s="5" t="s">
        <v>308</v>
      </c>
      <c r="AC87" s="5" t="s">
        <v>312</v>
      </c>
      <c r="AH87" s="7" t="s">
        <v>349</v>
      </c>
      <c r="AJ87" s="5">
        <v>107.7</v>
      </c>
      <c r="AK87" s="5" t="s">
        <v>355</v>
      </c>
      <c r="AM87" s="5" t="s">
        <v>173</v>
      </c>
      <c r="AN87" s="5" t="s">
        <v>173</v>
      </c>
      <c r="AO87" s="5" t="s">
        <v>173</v>
      </c>
      <c r="AP87" s="5" t="s">
        <v>173</v>
      </c>
      <c r="AQ87" s="5" t="s">
        <v>969</v>
      </c>
      <c r="AS87" s="20" t="s">
        <v>478</v>
      </c>
      <c r="AU87" s="9" t="s">
        <v>635</v>
      </c>
      <c r="AW87" s="53" t="s">
        <v>544</v>
      </c>
    </row>
    <row r="88" spans="1:51" ht="15" customHeight="1">
      <c r="A88" s="5">
        <v>87</v>
      </c>
      <c r="B88" s="5" t="s">
        <v>39</v>
      </c>
      <c r="C88" s="6" t="s">
        <v>461</v>
      </c>
      <c r="E88" s="5" t="s">
        <v>462</v>
      </c>
      <c r="F88" s="5" t="s">
        <v>457</v>
      </c>
      <c r="G88" s="5" t="s">
        <v>98</v>
      </c>
      <c r="H88" s="5" t="s">
        <v>102</v>
      </c>
      <c r="I88" s="5" t="s">
        <v>43</v>
      </c>
      <c r="J88" s="5" t="s">
        <v>39</v>
      </c>
      <c r="K88" s="5" t="s">
        <v>48</v>
      </c>
      <c r="L88" s="5" t="s">
        <v>368</v>
      </c>
      <c r="M88" s="5" t="s">
        <v>416</v>
      </c>
      <c r="N88" s="5" t="s">
        <v>437</v>
      </c>
      <c r="O88" s="5" t="s">
        <v>51</v>
      </c>
      <c r="P88" s="5" t="s">
        <v>54</v>
      </c>
      <c r="Q88" s="5">
        <v>1.1299999999999999</v>
      </c>
      <c r="R88" s="5" t="s">
        <v>448</v>
      </c>
      <c r="T88" s="5" t="s">
        <v>449</v>
      </c>
      <c r="U88" s="5" t="s">
        <v>56</v>
      </c>
      <c r="V88" s="5" t="s">
        <v>86</v>
      </c>
      <c r="W88" s="5" t="s">
        <v>86</v>
      </c>
      <c r="X88" s="5" t="s">
        <v>86</v>
      </c>
      <c r="Y88" s="5" t="s">
        <v>86</v>
      </c>
      <c r="Z88" s="5" t="s">
        <v>343</v>
      </c>
      <c r="AA88" s="5" t="s">
        <v>173</v>
      </c>
      <c r="AB88" s="5" t="s">
        <v>308</v>
      </c>
      <c r="AC88" s="5" t="s">
        <v>312</v>
      </c>
      <c r="AH88" s="7" t="s">
        <v>349</v>
      </c>
      <c r="AJ88" s="5">
        <v>250</v>
      </c>
      <c r="AK88" s="5" t="s">
        <v>355</v>
      </c>
      <c r="AM88" s="5" t="s">
        <v>173</v>
      </c>
      <c r="AN88" s="5" t="s">
        <v>173</v>
      </c>
      <c r="AO88" s="5" t="s">
        <v>173</v>
      </c>
      <c r="AP88" s="5" t="s">
        <v>173</v>
      </c>
      <c r="AQ88" s="5" t="s">
        <v>969</v>
      </c>
      <c r="AS88" s="5" t="s">
        <v>475</v>
      </c>
      <c r="AU88" s="9" t="s">
        <v>636</v>
      </c>
      <c r="AW88" s="53"/>
    </row>
    <row r="89" spans="1:51" ht="15" customHeight="1">
      <c r="A89" s="5">
        <v>88</v>
      </c>
      <c r="B89" s="5" t="s">
        <v>39</v>
      </c>
      <c r="C89" s="6" t="s">
        <v>479</v>
      </c>
      <c r="E89" s="5" t="s">
        <v>456</v>
      </c>
      <c r="F89" s="5" t="s">
        <v>104</v>
      </c>
      <c r="G89" s="5" t="s">
        <v>98</v>
      </c>
      <c r="H89" s="5" t="s">
        <v>102</v>
      </c>
      <c r="I89" s="5" t="s">
        <v>43</v>
      </c>
      <c r="J89" s="5" t="s">
        <v>39</v>
      </c>
      <c r="K89" s="5" t="s">
        <v>44</v>
      </c>
      <c r="L89" s="5" t="s">
        <v>367</v>
      </c>
      <c r="M89" s="5" t="s">
        <v>422</v>
      </c>
      <c r="N89" s="5" t="s">
        <v>395</v>
      </c>
      <c r="O89" s="5" t="s">
        <v>51</v>
      </c>
      <c r="P89" s="5" t="s">
        <v>54</v>
      </c>
      <c r="Q89" s="5" t="s">
        <v>237</v>
      </c>
      <c r="R89" s="5" t="s">
        <v>237</v>
      </c>
      <c r="T89" s="5" t="s">
        <v>449</v>
      </c>
      <c r="U89" s="5" t="s">
        <v>56</v>
      </c>
      <c r="V89" s="5" t="s">
        <v>86</v>
      </c>
      <c r="W89" s="5" t="s">
        <v>86</v>
      </c>
      <c r="X89" s="5" t="s">
        <v>86</v>
      </c>
      <c r="Y89" s="5" t="s">
        <v>86</v>
      </c>
      <c r="Z89" s="5" t="s">
        <v>343</v>
      </c>
      <c r="AA89" s="5" t="s">
        <v>173</v>
      </c>
      <c r="AB89" s="5" t="s">
        <v>308</v>
      </c>
      <c r="AC89" s="5" t="s">
        <v>312</v>
      </c>
      <c r="AH89" s="7">
        <v>1117047.7394999999</v>
      </c>
      <c r="AI89" s="5">
        <v>2018</v>
      </c>
      <c r="AJ89" s="5">
        <v>88</v>
      </c>
      <c r="AK89" s="5" t="s">
        <v>355</v>
      </c>
      <c r="AL89" s="8">
        <f t="shared" si="0"/>
        <v>12693.724312499999</v>
      </c>
      <c r="AM89" s="5" t="s">
        <v>173</v>
      </c>
      <c r="AN89" s="5" t="s">
        <v>173</v>
      </c>
      <c r="AO89" s="5" t="s">
        <v>173</v>
      </c>
      <c r="AP89" s="5" t="s">
        <v>173</v>
      </c>
      <c r="AQ89" s="5" t="s">
        <v>964</v>
      </c>
      <c r="AS89" s="20" t="s">
        <v>451</v>
      </c>
      <c r="AU89" s="9" t="s">
        <v>637</v>
      </c>
      <c r="AV89" s="23"/>
      <c r="AW89" s="53"/>
    </row>
    <row r="90" spans="1:51" ht="15" customHeight="1">
      <c r="A90" s="5">
        <v>89</v>
      </c>
      <c r="B90" s="5" t="s">
        <v>39</v>
      </c>
      <c r="C90" s="6" t="s">
        <v>479</v>
      </c>
      <c r="E90" s="5" t="s">
        <v>456</v>
      </c>
      <c r="F90" s="5" t="s">
        <v>104</v>
      </c>
      <c r="G90" s="5" t="s">
        <v>98</v>
      </c>
      <c r="H90" s="5" t="s">
        <v>102</v>
      </c>
      <c r="I90" s="5" t="s">
        <v>43</v>
      </c>
      <c r="J90" s="5" t="s">
        <v>39</v>
      </c>
      <c r="K90" s="5" t="s">
        <v>44</v>
      </c>
      <c r="L90" s="5" t="s">
        <v>367</v>
      </c>
      <c r="M90" s="5" t="s">
        <v>423</v>
      </c>
      <c r="N90" s="5" t="s">
        <v>437</v>
      </c>
      <c r="O90" s="5" t="s">
        <v>51</v>
      </c>
      <c r="P90" s="5" t="s">
        <v>54</v>
      </c>
      <c r="Q90" s="5">
        <v>216574</v>
      </c>
      <c r="R90" s="5" t="s">
        <v>201</v>
      </c>
      <c r="S90" s="5" t="s">
        <v>210</v>
      </c>
      <c r="T90" s="5" t="s">
        <v>449</v>
      </c>
      <c r="U90" s="5" t="s">
        <v>56</v>
      </c>
      <c r="V90" s="5" t="s">
        <v>86</v>
      </c>
      <c r="W90" s="5" t="s">
        <v>86</v>
      </c>
      <c r="X90" s="5" t="s">
        <v>86</v>
      </c>
      <c r="Y90" s="5" t="s">
        <v>86</v>
      </c>
      <c r="Z90" s="5" t="s">
        <v>343</v>
      </c>
      <c r="AA90" s="5" t="s">
        <v>173</v>
      </c>
      <c r="AB90" s="5" t="s">
        <v>308</v>
      </c>
      <c r="AC90" s="5" t="s">
        <v>312</v>
      </c>
      <c r="AH90" s="7">
        <v>3227021.3249999997</v>
      </c>
      <c r="AI90" s="5">
        <v>2018</v>
      </c>
      <c r="AJ90" s="5">
        <v>122.5</v>
      </c>
      <c r="AK90" s="5" t="s">
        <v>355</v>
      </c>
      <c r="AL90" s="8">
        <f t="shared" si="0"/>
        <v>26343.031224489794</v>
      </c>
      <c r="AM90" s="5" t="s">
        <v>173</v>
      </c>
      <c r="AN90" s="5" t="s">
        <v>173</v>
      </c>
      <c r="AO90" s="5" t="s">
        <v>173</v>
      </c>
      <c r="AP90" s="5" t="s">
        <v>173</v>
      </c>
      <c r="AQ90" s="5" t="s">
        <v>964</v>
      </c>
      <c r="AS90" s="5" t="s">
        <v>451</v>
      </c>
      <c r="AU90" s="9" t="s">
        <v>638</v>
      </c>
      <c r="AV90" s="23"/>
      <c r="AW90" s="53"/>
    </row>
    <row r="91" spans="1:51" ht="15" customHeight="1">
      <c r="A91" s="5">
        <v>90</v>
      </c>
      <c r="B91" s="5" t="s">
        <v>39</v>
      </c>
      <c r="C91" s="6" t="s">
        <v>467</v>
      </c>
      <c r="E91" s="5" t="s">
        <v>468</v>
      </c>
      <c r="F91" s="5" t="s">
        <v>104</v>
      </c>
      <c r="G91" s="5" t="s">
        <v>98</v>
      </c>
      <c r="H91" s="5" t="s">
        <v>102</v>
      </c>
      <c r="I91" s="5" t="s">
        <v>43</v>
      </c>
      <c r="J91" s="5" t="s">
        <v>39</v>
      </c>
      <c r="K91" s="5" t="s">
        <v>44</v>
      </c>
      <c r="L91" s="5" t="s">
        <v>367</v>
      </c>
      <c r="M91" s="5" t="s">
        <v>424</v>
      </c>
      <c r="N91" s="5" t="s">
        <v>441</v>
      </c>
      <c r="O91" s="5" t="s">
        <v>51</v>
      </c>
      <c r="P91" s="5" t="s">
        <v>54</v>
      </c>
      <c r="Q91" s="5">
        <v>23.5</v>
      </c>
      <c r="R91" s="5" t="s">
        <v>448</v>
      </c>
      <c r="S91" s="5" t="s">
        <v>290</v>
      </c>
      <c r="T91" s="5" t="s">
        <v>449</v>
      </c>
      <c r="U91" s="5" t="s">
        <v>56</v>
      </c>
      <c r="V91" s="5" t="s">
        <v>86</v>
      </c>
      <c r="W91" s="5" t="s">
        <v>86</v>
      </c>
      <c r="X91" s="5" t="s">
        <v>86</v>
      </c>
      <c r="Y91" s="5" t="s">
        <v>86</v>
      </c>
      <c r="Z91" s="5" t="s">
        <v>343</v>
      </c>
      <c r="AA91" s="5" t="s">
        <v>173</v>
      </c>
      <c r="AB91" s="5" t="s">
        <v>308</v>
      </c>
      <c r="AC91" s="5" t="s">
        <v>312</v>
      </c>
      <c r="AE91" s="5">
        <v>2001</v>
      </c>
      <c r="AF91" s="5">
        <v>2003</v>
      </c>
      <c r="AH91" s="7" t="s">
        <v>349</v>
      </c>
      <c r="AJ91" s="5">
        <v>850</v>
      </c>
      <c r="AK91" s="5" t="s">
        <v>355</v>
      </c>
      <c r="AM91" s="5" t="s">
        <v>173</v>
      </c>
      <c r="AN91" s="5" t="s">
        <v>173</v>
      </c>
      <c r="AO91" s="5" t="s">
        <v>173</v>
      </c>
      <c r="AP91" s="5" t="s">
        <v>173</v>
      </c>
      <c r="AQ91" s="5" t="s">
        <v>955</v>
      </c>
      <c r="AS91" s="5" t="s">
        <v>452</v>
      </c>
      <c r="AU91" s="9" t="s">
        <v>639</v>
      </c>
      <c r="AW91" s="53"/>
    </row>
    <row r="92" spans="1:51" ht="15" customHeight="1">
      <c r="A92" s="5">
        <v>91</v>
      </c>
      <c r="B92" s="5" t="s">
        <v>39</v>
      </c>
      <c r="C92" s="6" t="s">
        <v>467</v>
      </c>
      <c r="E92" s="5" t="s">
        <v>468</v>
      </c>
      <c r="F92" s="5" t="s">
        <v>104</v>
      </c>
      <c r="G92" s="5" t="s">
        <v>98</v>
      </c>
      <c r="H92" s="5" t="s">
        <v>102</v>
      </c>
      <c r="I92" s="5" t="s">
        <v>43</v>
      </c>
      <c r="J92" s="5" t="s">
        <v>39</v>
      </c>
      <c r="K92" s="5" t="s">
        <v>44</v>
      </c>
      <c r="L92" s="5" t="s">
        <v>367</v>
      </c>
      <c r="M92" s="5" t="s">
        <v>425</v>
      </c>
      <c r="N92" s="5" t="s">
        <v>441</v>
      </c>
      <c r="O92" s="5" t="s">
        <v>51</v>
      </c>
      <c r="P92" s="5" t="s">
        <v>54</v>
      </c>
      <c r="Q92" s="5">
        <v>78</v>
      </c>
      <c r="R92" s="5" t="s">
        <v>448</v>
      </c>
      <c r="T92" s="5" t="s">
        <v>449</v>
      </c>
      <c r="U92" s="5" t="s">
        <v>56</v>
      </c>
      <c r="V92" s="5" t="s">
        <v>86</v>
      </c>
      <c r="W92" s="5" t="s">
        <v>86</v>
      </c>
      <c r="X92" s="5" t="s">
        <v>86</v>
      </c>
      <c r="Y92" s="5" t="s">
        <v>86</v>
      </c>
      <c r="Z92" s="5" t="s">
        <v>343</v>
      </c>
      <c r="AA92" s="5" t="s">
        <v>173</v>
      </c>
      <c r="AB92" s="5" t="s">
        <v>308</v>
      </c>
      <c r="AC92" s="5" t="s">
        <v>312</v>
      </c>
      <c r="AE92" s="5">
        <v>2001</v>
      </c>
      <c r="AF92" s="5">
        <v>2003</v>
      </c>
      <c r="AH92" s="7" t="s">
        <v>349</v>
      </c>
      <c r="AJ92" s="5">
        <v>2611</v>
      </c>
      <c r="AK92" s="5" t="s">
        <v>355</v>
      </c>
      <c r="AM92" s="5" t="s">
        <v>173</v>
      </c>
      <c r="AN92" s="5" t="s">
        <v>173</v>
      </c>
      <c r="AO92" s="5" t="s">
        <v>173</v>
      </c>
      <c r="AP92" s="5" t="s">
        <v>173</v>
      </c>
      <c r="AQ92" s="5" t="s">
        <v>955</v>
      </c>
      <c r="AS92" s="5" t="s">
        <v>452</v>
      </c>
      <c r="AU92" s="9" t="s">
        <v>640</v>
      </c>
      <c r="AW92" s="53"/>
    </row>
    <row r="93" spans="1:51" ht="15" customHeight="1">
      <c r="A93" s="5">
        <v>92</v>
      </c>
      <c r="B93" s="5" t="s">
        <v>39</v>
      </c>
      <c r="C93" s="6" t="s">
        <v>479</v>
      </c>
      <c r="E93" s="5" t="s">
        <v>456</v>
      </c>
      <c r="F93" s="5" t="s">
        <v>104</v>
      </c>
      <c r="G93" s="5" t="s">
        <v>98</v>
      </c>
      <c r="H93" s="5" t="s">
        <v>102</v>
      </c>
      <c r="I93" s="5" t="s">
        <v>43</v>
      </c>
      <c r="J93" s="5" t="s">
        <v>39</v>
      </c>
      <c r="K93" s="5" t="s">
        <v>48</v>
      </c>
      <c r="L93" s="5" t="s">
        <v>368</v>
      </c>
      <c r="M93" s="5" t="s">
        <v>426</v>
      </c>
      <c r="N93" s="5" t="s">
        <v>446</v>
      </c>
      <c r="O93" s="5" t="s">
        <v>51</v>
      </c>
      <c r="P93" s="5" t="s">
        <v>54</v>
      </c>
      <c r="Q93" s="5">
        <v>52.055</v>
      </c>
      <c r="R93" s="5" t="s">
        <v>448</v>
      </c>
      <c r="T93" s="5" t="s">
        <v>449</v>
      </c>
      <c r="U93" s="5" t="s">
        <v>56</v>
      </c>
      <c r="V93" s="5" t="s">
        <v>86</v>
      </c>
      <c r="W93" s="5" t="s">
        <v>86</v>
      </c>
      <c r="X93" s="5" t="s">
        <v>86</v>
      </c>
      <c r="Y93" s="5" t="s">
        <v>86</v>
      </c>
      <c r="Z93" s="5" t="s">
        <v>343</v>
      </c>
      <c r="AA93" s="5" t="s">
        <v>173</v>
      </c>
      <c r="AB93" s="5" t="s">
        <v>308</v>
      </c>
      <c r="AC93" s="5" t="s">
        <v>312</v>
      </c>
      <c r="AH93" s="7" t="s">
        <v>349</v>
      </c>
      <c r="AJ93" s="5">
        <v>290</v>
      </c>
      <c r="AK93" s="5" t="s">
        <v>355</v>
      </c>
      <c r="AM93" s="5" t="s">
        <v>173</v>
      </c>
      <c r="AN93" s="5" t="s">
        <v>173</v>
      </c>
      <c r="AO93" s="5" t="s">
        <v>173</v>
      </c>
      <c r="AP93" s="5" t="s">
        <v>173</v>
      </c>
      <c r="AQ93" s="5" t="s">
        <v>933</v>
      </c>
      <c r="AS93" s="5" t="s">
        <v>476</v>
      </c>
      <c r="AU93" s="9" t="s">
        <v>641</v>
      </c>
      <c r="AW93" s="53"/>
    </row>
    <row r="94" spans="1:51" ht="15" customHeight="1">
      <c r="A94" s="5">
        <v>93</v>
      </c>
      <c r="B94" s="5" t="s">
        <v>39</v>
      </c>
      <c r="C94" s="6" t="s">
        <v>479</v>
      </c>
      <c r="E94" s="5" t="s">
        <v>456</v>
      </c>
      <c r="F94" s="5" t="s">
        <v>104</v>
      </c>
      <c r="G94" s="5" t="s">
        <v>98</v>
      </c>
      <c r="H94" s="5" t="s">
        <v>102</v>
      </c>
      <c r="I94" s="5" t="s">
        <v>43</v>
      </c>
      <c r="J94" s="5" t="s">
        <v>39</v>
      </c>
      <c r="K94" s="5" t="s">
        <v>44</v>
      </c>
      <c r="L94" s="5" t="s">
        <v>367</v>
      </c>
      <c r="M94" s="5" t="s">
        <v>427</v>
      </c>
      <c r="N94" s="5" t="s">
        <v>433</v>
      </c>
      <c r="O94" s="5" t="s">
        <v>51</v>
      </c>
      <c r="P94" s="5" t="s">
        <v>54</v>
      </c>
      <c r="Q94" s="5">
        <v>20.40915</v>
      </c>
      <c r="R94" s="5" t="s">
        <v>448</v>
      </c>
      <c r="T94" s="5" t="s">
        <v>449</v>
      </c>
      <c r="U94" s="5" t="s">
        <v>56</v>
      </c>
      <c r="V94" s="5" t="s">
        <v>86</v>
      </c>
      <c r="W94" s="5" t="s">
        <v>86</v>
      </c>
      <c r="X94" s="5" t="s">
        <v>86</v>
      </c>
      <c r="Y94" s="5" t="s">
        <v>86</v>
      </c>
      <c r="Z94" s="5" t="s">
        <v>343</v>
      </c>
      <c r="AA94" s="5" t="s">
        <v>173</v>
      </c>
      <c r="AB94" s="5" t="s">
        <v>308</v>
      </c>
      <c r="AC94" s="5" t="s">
        <v>312</v>
      </c>
      <c r="AH94" s="7" t="s">
        <v>349</v>
      </c>
      <c r="AJ94" s="5">
        <v>28.17</v>
      </c>
      <c r="AK94" s="5" t="s">
        <v>355</v>
      </c>
      <c r="AM94" s="5" t="s">
        <v>173</v>
      </c>
      <c r="AN94" s="5" t="s">
        <v>173</v>
      </c>
      <c r="AO94" s="5" t="s">
        <v>173</v>
      </c>
      <c r="AP94" s="5" t="s">
        <v>173</v>
      </c>
      <c r="AQ94" s="5" t="s">
        <v>933</v>
      </c>
      <c r="AS94" s="5" t="s">
        <v>476</v>
      </c>
      <c r="AU94" s="9" t="s">
        <v>642</v>
      </c>
      <c r="AW94" s="53"/>
    </row>
    <row r="95" spans="1:51" s="11" customFormat="1" ht="15" customHeight="1">
      <c r="A95" s="5">
        <v>94</v>
      </c>
      <c r="B95" s="5" t="s">
        <v>39</v>
      </c>
      <c r="C95" s="6" t="s">
        <v>479</v>
      </c>
      <c r="D95" s="5"/>
      <c r="E95" s="5" t="s">
        <v>456</v>
      </c>
      <c r="F95" s="5" t="s">
        <v>104</v>
      </c>
      <c r="G95" s="5" t="s">
        <v>98</v>
      </c>
      <c r="H95" s="5" t="s">
        <v>102</v>
      </c>
      <c r="I95" s="5" t="s">
        <v>43</v>
      </c>
      <c r="J95" s="5" t="s">
        <v>39</v>
      </c>
      <c r="K95" s="5" t="s">
        <v>44</v>
      </c>
      <c r="L95" s="5" t="s">
        <v>367</v>
      </c>
      <c r="M95" s="5" t="s">
        <v>415</v>
      </c>
      <c r="N95" s="5" t="s">
        <v>447</v>
      </c>
      <c r="O95" s="5" t="s">
        <v>51</v>
      </c>
      <c r="P95" s="5" t="s">
        <v>54</v>
      </c>
      <c r="Q95" s="5">
        <v>3.6287000000000003</v>
      </c>
      <c r="R95" s="5" t="s">
        <v>448</v>
      </c>
      <c r="S95" s="5"/>
      <c r="T95" s="5" t="s">
        <v>449</v>
      </c>
      <c r="U95" s="5" t="s">
        <v>56</v>
      </c>
      <c r="V95" s="5" t="s">
        <v>86</v>
      </c>
      <c r="W95" s="5" t="s">
        <v>86</v>
      </c>
      <c r="X95" s="5" t="s">
        <v>86</v>
      </c>
      <c r="Y95" s="5" t="s">
        <v>86</v>
      </c>
      <c r="Z95" s="5" t="s">
        <v>343</v>
      </c>
      <c r="AA95" s="5" t="s">
        <v>173</v>
      </c>
      <c r="AB95" s="5" t="s">
        <v>308</v>
      </c>
      <c r="AC95" s="5" t="s">
        <v>312</v>
      </c>
      <c r="AD95" s="5"/>
      <c r="AE95" s="5"/>
      <c r="AF95" s="5">
        <v>2001</v>
      </c>
      <c r="AG95" s="5"/>
      <c r="AH95" s="7" t="s">
        <v>349</v>
      </c>
      <c r="AI95" s="5"/>
      <c r="AJ95" s="5">
        <v>26.2</v>
      </c>
      <c r="AK95" s="5" t="s">
        <v>355</v>
      </c>
      <c r="AL95" s="8"/>
      <c r="AM95" s="5" t="s">
        <v>173</v>
      </c>
      <c r="AN95" s="5" t="s">
        <v>173</v>
      </c>
      <c r="AO95" s="5" t="s">
        <v>173</v>
      </c>
      <c r="AP95" s="5" t="s">
        <v>173</v>
      </c>
      <c r="AQ95" s="5" t="s">
        <v>933</v>
      </c>
      <c r="AR95" s="5"/>
      <c r="AS95" s="5" t="s">
        <v>476</v>
      </c>
      <c r="AT95" s="5"/>
      <c r="AU95" s="9" t="s">
        <v>643</v>
      </c>
      <c r="AV95" s="10"/>
      <c r="AW95" s="53"/>
    </row>
    <row r="96" spans="1:51" s="11" customFormat="1" ht="15" customHeight="1">
      <c r="A96" s="5">
        <v>95</v>
      </c>
      <c r="B96" s="5" t="s">
        <v>39</v>
      </c>
      <c r="C96" s="6" t="s">
        <v>479</v>
      </c>
      <c r="D96" s="5"/>
      <c r="E96" s="5" t="s">
        <v>456</v>
      </c>
      <c r="F96" s="5" t="s">
        <v>104</v>
      </c>
      <c r="G96" s="5" t="s">
        <v>98</v>
      </c>
      <c r="H96" s="5" t="s">
        <v>102</v>
      </c>
      <c r="I96" s="5" t="s">
        <v>43</v>
      </c>
      <c r="J96" s="5" t="s">
        <v>39</v>
      </c>
      <c r="K96" s="5" t="s">
        <v>44</v>
      </c>
      <c r="L96" s="5" t="s">
        <v>143</v>
      </c>
      <c r="M96" s="5" t="s">
        <v>428</v>
      </c>
      <c r="N96" s="5" t="s">
        <v>182</v>
      </c>
      <c r="O96" s="5" t="s">
        <v>51</v>
      </c>
      <c r="P96" s="5" t="s">
        <v>54</v>
      </c>
      <c r="Q96" s="5">
        <v>30000</v>
      </c>
      <c r="R96" s="5" t="s">
        <v>201</v>
      </c>
      <c r="S96" s="5" t="s">
        <v>493</v>
      </c>
      <c r="T96" s="5" t="s">
        <v>449</v>
      </c>
      <c r="U96" s="5" t="s">
        <v>56</v>
      </c>
      <c r="V96" s="5" t="s">
        <v>86</v>
      </c>
      <c r="W96" s="5" t="s">
        <v>86</v>
      </c>
      <c r="X96" s="5" t="s">
        <v>86</v>
      </c>
      <c r="Y96" s="5" t="s">
        <v>86</v>
      </c>
      <c r="Z96" s="5" t="s">
        <v>343</v>
      </c>
      <c r="AA96" s="5" t="s">
        <v>173</v>
      </c>
      <c r="AB96" s="5" t="s">
        <v>308</v>
      </c>
      <c r="AC96" s="5" t="s">
        <v>312</v>
      </c>
      <c r="AD96" s="5"/>
      <c r="AE96" s="5" t="s">
        <v>494</v>
      </c>
      <c r="AF96" s="5" t="s">
        <v>495</v>
      </c>
      <c r="AG96" s="5"/>
      <c r="AH96" s="7">
        <v>2446805.4000000004</v>
      </c>
      <c r="AI96" s="5">
        <v>2018</v>
      </c>
      <c r="AJ96" s="5">
        <v>58.93</v>
      </c>
      <c r="AK96" s="5" t="s">
        <v>355</v>
      </c>
      <c r="AL96" s="8">
        <f t="shared" ref="AL96:AL99" si="1">AH96/AJ96</f>
        <v>41520.539623281868</v>
      </c>
      <c r="AM96" s="5" t="s">
        <v>321</v>
      </c>
      <c r="AN96" s="5" t="s">
        <v>173</v>
      </c>
      <c r="AO96" s="5" t="s">
        <v>173</v>
      </c>
      <c r="AP96" s="5" t="s">
        <v>173</v>
      </c>
      <c r="AQ96" s="5" t="s">
        <v>934</v>
      </c>
      <c r="AR96" s="5"/>
      <c r="AS96" s="5" t="s">
        <v>470</v>
      </c>
      <c r="AT96" s="5"/>
      <c r="AU96" s="9" t="s">
        <v>650</v>
      </c>
      <c r="AV96" s="10"/>
      <c r="AY96" s="12"/>
    </row>
    <row r="97" spans="1:50" s="11" customFormat="1" ht="15" customHeight="1">
      <c r="A97" s="5">
        <v>96</v>
      </c>
      <c r="B97" s="5" t="s">
        <v>39</v>
      </c>
      <c r="C97" s="6" t="s">
        <v>479</v>
      </c>
      <c r="D97" s="5"/>
      <c r="E97" s="5" t="s">
        <v>456</v>
      </c>
      <c r="F97" s="5" t="s">
        <v>104</v>
      </c>
      <c r="G97" s="5" t="s">
        <v>98</v>
      </c>
      <c r="H97" s="5" t="s">
        <v>102</v>
      </c>
      <c r="I97" s="5" t="s">
        <v>43</v>
      </c>
      <c r="J97" s="5" t="s">
        <v>39</v>
      </c>
      <c r="K97" s="5" t="s">
        <v>48</v>
      </c>
      <c r="L97" s="5" t="s">
        <v>368</v>
      </c>
      <c r="M97" s="5" t="s">
        <v>429</v>
      </c>
      <c r="N97" s="5" t="s">
        <v>433</v>
      </c>
      <c r="O97" s="5" t="s">
        <v>51</v>
      </c>
      <c r="P97" s="5" t="s">
        <v>54</v>
      </c>
      <c r="Q97" s="5" t="s">
        <v>237</v>
      </c>
      <c r="R97" s="5" t="s">
        <v>237</v>
      </c>
      <c r="S97" s="5"/>
      <c r="T97" s="5" t="s">
        <v>449</v>
      </c>
      <c r="U97" s="5" t="s">
        <v>56</v>
      </c>
      <c r="V97" s="5" t="s">
        <v>86</v>
      </c>
      <c r="W97" s="5" t="s">
        <v>86</v>
      </c>
      <c r="X97" s="5" t="s">
        <v>86</v>
      </c>
      <c r="Y97" s="5" t="s">
        <v>86</v>
      </c>
      <c r="Z97" s="5" t="s">
        <v>343</v>
      </c>
      <c r="AA97" s="5" t="s">
        <v>173</v>
      </c>
      <c r="AB97" s="5" t="s">
        <v>308</v>
      </c>
      <c r="AC97" s="5" t="s">
        <v>312</v>
      </c>
      <c r="AD97" s="5"/>
      <c r="AE97" s="5"/>
      <c r="AF97" s="5"/>
      <c r="AG97" s="5"/>
      <c r="AH97" s="7">
        <v>799376.3</v>
      </c>
      <c r="AI97" s="5">
        <v>2018</v>
      </c>
      <c r="AJ97" s="5">
        <v>38.42</v>
      </c>
      <c r="AK97" s="5" t="s">
        <v>355</v>
      </c>
      <c r="AL97" s="8">
        <f t="shared" si="1"/>
        <v>20806.254554919313</v>
      </c>
      <c r="AM97" s="5" t="s">
        <v>321</v>
      </c>
      <c r="AN97" s="5" t="s">
        <v>173</v>
      </c>
      <c r="AO97" s="5" t="s">
        <v>173</v>
      </c>
      <c r="AP97" s="5" t="s">
        <v>173</v>
      </c>
      <c r="AQ97" s="5" t="s">
        <v>934</v>
      </c>
      <c r="AR97" s="5"/>
      <c r="AS97" s="5" t="s">
        <v>470</v>
      </c>
      <c r="AT97" s="5"/>
      <c r="AU97" s="9" t="s">
        <v>651</v>
      </c>
      <c r="AV97" s="10"/>
      <c r="AX97" s="10"/>
    </row>
    <row r="98" spans="1:50" s="11" customFormat="1" ht="15" customHeight="1">
      <c r="A98" s="5">
        <v>97</v>
      </c>
      <c r="B98" s="5" t="s">
        <v>39</v>
      </c>
      <c r="C98" s="6" t="s">
        <v>479</v>
      </c>
      <c r="D98" s="5"/>
      <c r="E98" s="5" t="s">
        <v>456</v>
      </c>
      <c r="F98" s="5" t="s">
        <v>104</v>
      </c>
      <c r="G98" s="5" t="s">
        <v>98</v>
      </c>
      <c r="H98" s="5" t="s">
        <v>102</v>
      </c>
      <c r="I98" s="5" t="s">
        <v>43</v>
      </c>
      <c r="J98" s="5" t="s">
        <v>39</v>
      </c>
      <c r="K98" s="5" t="s">
        <v>48</v>
      </c>
      <c r="L98" s="5" t="s">
        <v>368</v>
      </c>
      <c r="M98" s="5" t="s">
        <v>414</v>
      </c>
      <c r="N98" s="5" t="s">
        <v>444</v>
      </c>
      <c r="O98" s="5" t="s">
        <v>51</v>
      </c>
      <c r="P98" s="5" t="s">
        <v>54</v>
      </c>
      <c r="Q98" s="5" t="s">
        <v>237</v>
      </c>
      <c r="R98" s="5" t="s">
        <v>237</v>
      </c>
      <c r="S98" s="5"/>
      <c r="T98" s="5" t="s">
        <v>449</v>
      </c>
      <c r="U98" s="5" t="s">
        <v>56</v>
      </c>
      <c r="V98" s="5" t="s">
        <v>86</v>
      </c>
      <c r="W98" s="5" t="s">
        <v>86</v>
      </c>
      <c r="X98" s="5" t="s">
        <v>86</v>
      </c>
      <c r="Y98" s="5" t="s">
        <v>86</v>
      </c>
      <c r="Z98" s="5" t="s">
        <v>343</v>
      </c>
      <c r="AA98" s="5" t="s">
        <v>173</v>
      </c>
      <c r="AB98" s="5" t="s">
        <v>308</v>
      </c>
      <c r="AC98" s="5" t="s">
        <v>312</v>
      </c>
      <c r="AD98" s="5"/>
      <c r="AE98" s="5"/>
      <c r="AF98" s="5"/>
      <c r="AG98" s="5"/>
      <c r="AH98" s="7">
        <v>203359.6</v>
      </c>
      <c r="AI98" s="5">
        <v>2018</v>
      </c>
      <c r="AJ98" s="5">
        <v>5.5</v>
      </c>
      <c r="AK98" s="5" t="s">
        <v>355</v>
      </c>
      <c r="AL98" s="8">
        <f t="shared" si="1"/>
        <v>36974.472727272725</v>
      </c>
      <c r="AM98" s="5" t="s">
        <v>173</v>
      </c>
      <c r="AN98" s="5" t="s">
        <v>173</v>
      </c>
      <c r="AO98" s="5" t="s">
        <v>173</v>
      </c>
      <c r="AP98" s="5" t="s">
        <v>173</v>
      </c>
      <c r="AQ98" s="5" t="s">
        <v>934</v>
      </c>
      <c r="AR98" s="5"/>
      <c r="AS98" s="5" t="s">
        <v>470</v>
      </c>
      <c r="AT98" s="5"/>
      <c r="AU98" s="9" t="s">
        <v>644</v>
      </c>
      <c r="AV98" s="10"/>
    </row>
    <row r="99" spans="1:50" s="11" customFormat="1" ht="15" customHeight="1">
      <c r="A99" s="5">
        <v>98</v>
      </c>
      <c r="B99" s="5" t="s">
        <v>39</v>
      </c>
      <c r="C99" s="6" t="s">
        <v>479</v>
      </c>
      <c r="D99" s="5"/>
      <c r="E99" s="5" t="s">
        <v>456</v>
      </c>
      <c r="F99" s="5" t="s">
        <v>104</v>
      </c>
      <c r="G99" s="5" t="s">
        <v>98</v>
      </c>
      <c r="H99" s="5" t="s">
        <v>102</v>
      </c>
      <c r="I99" s="5" t="s">
        <v>43</v>
      </c>
      <c r="J99" s="5" t="s">
        <v>39</v>
      </c>
      <c r="K99" s="5" t="s">
        <v>49</v>
      </c>
      <c r="L99" s="5" t="s">
        <v>489</v>
      </c>
      <c r="M99" s="5" t="s">
        <v>430</v>
      </c>
      <c r="N99" s="5" t="s">
        <v>437</v>
      </c>
      <c r="O99" s="5" t="s">
        <v>51</v>
      </c>
      <c r="P99" s="5" t="s">
        <v>54</v>
      </c>
      <c r="Q99" s="5" t="s">
        <v>490</v>
      </c>
      <c r="R99" s="5" t="s">
        <v>491</v>
      </c>
      <c r="S99" s="5" t="s">
        <v>492</v>
      </c>
      <c r="T99" s="5" t="s">
        <v>449</v>
      </c>
      <c r="U99" s="5" t="s">
        <v>56</v>
      </c>
      <c r="V99" s="5" t="s">
        <v>86</v>
      </c>
      <c r="W99" s="5" t="s">
        <v>86</v>
      </c>
      <c r="X99" s="5" t="s">
        <v>86</v>
      </c>
      <c r="Y99" s="5" t="s">
        <v>86</v>
      </c>
      <c r="Z99" s="5" t="s">
        <v>343</v>
      </c>
      <c r="AA99" s="5" t="s">
        <v>173</v>
      </c>
      <c r="AB99" s="5" t="s">
        <v>308</v>
      </c>
      <c r="AC99" s="5" t="s">
        <v>312</v>
      </c>
      <c r="AD99" s="5"/>
      <c r="AE99" s="5">
        <v>2001</v>
      </c>
      <c r="AF99" s="5">
        <v>2001</v>
      </c>
      <c r="AG99" s="5"/>
      <c r="AH99" s="7">
        <v>42186.3</v>
      </c>
      <c r="AI99" s="5">
        <v>2018</v>
      </c>
      <c r="AJ99" s="5">
        <v>58</v>
      </c>
      <c r="AK99" s="5" t="s">
        <v>355</v>
      </c>
      <c r="AL99" s="8">
        <f t="shared" si="1"/>
        <v>727.35</v>
      </c>
      <c r="AM99" s="5" t="s">
        <v>173</v>
      </c>
      <c r="AN99" s="5" t="s">
        <v>173</v>
      </c>
      <c r="AO99" s="5" t="s">
        <v>173</v>
      </c>
      <c r="AP99" s="5" t="s">
        <v>173</v>
      </c>
      <c r="AQ99" s="5" t="s">
        <v>934</v>
      </c>
      <c r="AR99" s="5"/>
      <c r="AS99" s="5" t="s">
        <v>470</v>
      </c>
      <c r="AT99" s="5"/>
      <c r="AU99" s="9" t="s">
        <v>652</v>
      </c>
      <c r="AV99" s="10"/>
    </row>
    <row r="100" spans="1:50" s="11" customFormat="1" ht="15" customHeight="1">
      <c r="A100" s="5">
        <v>99</v>
      </c>
      <c r="B100" s="5" t="s">
        <v>39</v>
      </c>
      <c r="C100" s="6" t="s">
        <v>483</v>
      </c>
      <c r="D100" s="5"/>
      <c r="E100" s="5" t="s">
        <v>454</v>
      </c>
      <c r="F100" s="5" t="s">
        <v>103</v>
      </c>
      <c r="G100" s="5" t="s">
        <v>98</v>
      </c>
      <c r="H100" s="5" t="s">
        <v>102</v>
      </c>
      <c r="I100" s="5" t="s">
        <v>43</v>
      </c>
      <c r="J100" s="5" t="s">
        <v>39</v>
      </c>
      <c r="K100" s="5" t="s">
        <v>49</v>
      </c>
      <c r="L100" s="5" t="s">
        <v>143</v>
      </c>
      <c r="M100" s="5" t="s">
        <v>531</v>
      </c>
      <c r="N100" s="5" t="s">
        <v>184</v>
      </c>
      <c r="O100" s="5" t="s">
        <v>51</v>
      </c>
      <c r="P100" s="5" t="s">
        <v>54</v>
      </c>
      <c r="Q100" s="5">
        <v>1360</v>
      </c>
      <c r="R100" s="5" t="s">
        <v>521</v>
      </c>
      <c r="S100" s="5" t="s">
        <v>482</v>
      </c>
      <c r="T100" s="5" t="s">
        <v>296</v>
      </c>
      <c r="U100" s="5" t="s">
        <v>56</v>
      </c>
      <c r="V100" s="5" t="s">
        <v>60</v>
      </c>
      <c r="W100" s="5" t="s">
        <v>237</v>
      </c>
      <c r="X100" s="5" t="s">
        <v>86</v>
      </c>
      <c r="Y100" s="5" t="s">
        <v>86</v>
      </c>
      <c r="Z100" s="5" t="s">
        <v>86</v>
      </c>
      <c r="AA100" s="5" t="s">
        <v>173</v>
      </c>
      <c r="AB100" s="5" t="s">
        <v>981</v>
      </c>
      <c r="AC100" s="5" t="s">
        <v>312</v>
      </c>
      <c r="AD100" s="5"/>
      <c r="AE100" s="5">
        <v>2000</v>
      </c>
      <c r="AF100" s="5">
        <v>2000</v>
      </c>
      <c r="AG100" s="5"/>
      <c r="AH100" s="7"/>
      <c r="AI100" s="5"/>
      <c r="AJ100" s="5">
        <v>0.85</v>
      </c>
      <c r="AK100" s="5" t="s">
        <v>355</v>
      </c>
      <c r="AL100" s="5"/>
      <c r="AM100" s="5" t="s">
        <v>173</v>
      </c>
      <c r="AN100" s="5">
        <v>36393.599999999999</v>
      </c>
      <c r="AO100" s="5" t="s">
        <v>173</v>
      </c>
      <c r="AP100" s="5" t="s">
        <v>173</v>
      </c>
      <c r="AQ100" s="5" t="s">
        <v>533</v>
      </c>
      <c r="AR100" s="5"/>
      <c r="AS100" s="5" t="s">
        <v>532</v>
      </c>
      <c r="AT100" s="5"/>
      <c r="AU100" s="5" t="s">
        <v>583</v>
      </c>
      <c r="AV100" s="10" t="s">
        <v>534</v>
      </c>
    </row>
    <row r="101" spans="1:50" s="11" customFormat="1" ht="15" customHeight="1">
      <c r="A101" s="5">
        <v>100</v>
      </c>
      <c r="B101" s="5" t="s">
        <v>39</v>
      </c>
      <c r="C101" s="6" t="s">
        <v>483</v>
      </c>
      <c r="D101" s="5"/>
      <c r="E101" s="5" t="s">
        <v>454</v>
      </c>
      <c r="F101" s="5" t="s">
        <v>103</v>
      </c>
      <c r="G101" s="5" t="s">
        <v>98</v>
      </c>
      <c r="H101" s="5" t="s">
        <v>102</v>
      </c>
      <c r="I101" s="5" t="s">
        <v>43</v>
      </c>
      <c r="J101" s="5" t="s">
        <v>39</v>
      </c>
      <c r="K101" s="5" t="s">
        <v>49</v>
      </c>
      <c r="L101" s="5" t="s">
        <v>489</v>
      </c>
      <c r="M101" s="5" t="s">
        <v>497</v>
      </c>
      <c r="N101" s="5" t="s">
        <v>442</v>
      </c>
      <c r="O101" s="5" t="s">
        <v>51</v>
      </c>
      <c r="P101" s="5" t="s">
        <v>54</v>
      </c>
      <c r="Q101" s="5">
        <v>77.5</v>
      </c>
      <c r="R101" s="5" t="s">
        <v>522</v>
      </c>
      <c r="S101" s="5" t="s">
        <v>498</v>
      </c>
      <c r="T101" s="5" t="s">
        <v>296</v>
      </c>
      <c r="U101" s="5" t="s">
        <v>56</v>
      </c>
      <c r="V101" s="5" t="s">
        <v>86</v>
      </c>
      <c r="W101" s="5" t="s">
        <v>86</v>
      </c>
      <c r="X101" s="5" t="s">
        <v>86</v>
      </c>
      <c r="Y101" s="5" t="s">
        <v>86</v>
      </c>
      <c r="Z101" s="5" t="s">
        <v>86</v>
      </c>
      <c r="AA101" s="5" t="s">
        <v>173</v>
      </c>
      <c r="AB101" s="5" t="s">
        <v>308</v>
      </c>
      <c r="AC101" s="5" t="s">
        <v>312</v>
      </c>
      <c r="AD101" s="5"/>
      <c r="AE101" s="5">
        <v>2002</v>
      </c>
      <c r="AF101" s="5">
        <v>2002</v>
      </c>
      <c r="AG101" s="5"/>
      <c r="AH101" s="7" t="s">
        <v>306</v>
      </c>
      <c r="AI101" s="5" t="s">
        <v>173</v>
      </c>
      <c r="AJ101" s="5">
        <v>1.6E-2</v>
      </c>
      <c r="AK101" s="5" t="s">
        <v>355</v>
      </c>
      <c r="AL101" s="8"/>
      <c r="AM101" s="5" t="s">
        <v>173</v>
      </c>
      <c r="AN101" s="5" t="s">
        <v>173</v>
      </c>
      <c r="AO101" s="5" t="s">
        <v>173</v>
      </c>
      <c r="AP101" s="5" t="s">
        <v>173</v>
      </c>
      <c r="AQ101" s="5" t="s">
        <v>499</v>
      </c>
      <c r="AR101" s="5"/>
      <c r="AS101" s="5"/>
      <c r="AT101" s="5"/>
      <c r="AU101" s="5"/>
      <c r="AV101" s="10" t="s">
        <v>500</v>
      </c>
    </row>
    <row r="102" spans="1:50" s="11" customFormat="1" ht="15" customHeight="1">
      <c r="A102" s="5">
        <v>101</v>
      </c>
      <c r="B102" s="5" t="s">
        <v>39</v>
      </c>
      <c r="C102" s="6" t="s">
        <v>501</v>
      </c>
      <c r="D102" s="5"/>
      <c r="E102" s="5" t="s">
        <v>458</v>
      </c>
      <c r="F102" s="5" t="s">
        <v>502</v>
      </c>
      <c r="G102" s="5" t="s">
        <v>98</v>
      </c>
      <c r="H102" s="5" t="s">
        <v>102</v>
      </c>
      <c r="I102" s="5" t="s">
        <v>43</v>
      </c>
      <c r="J102" s="5" t="s">
        <v>39</v>
      </c>
      <c r="K102" s="5" t="s">
        <v>49</v>
      </c>
      <c r="L102" s="5" t="s">
        <v>366</v>
      </c>
      <c r="M102" s="5" t="s">
        <v>409</v>
      </c>
      <c r="N102" s="5" t="s">
        <v>433</v>
      </c>
      <c r="O102" s="5" t="s">
        <v>503</v>
      </c>
      <c r="P102" s="5" t="s">
        <v>504</v>
      </c>
      <c r="Q102" s="5">
        <v>1.3</v>
      </c>
      <c r="R102" s="5" t="s">
        <v>448</v>
      </c>
      <c r="S102" s="5"/>
      <c r="T102" s="5" t="s">
        <v>296</v>
      </c>
      <c r="U102" s="5" t="s">
        <v>56</v>
      </c>
      <c r="V102" s="5" t="s">
        <v>86</v>
      </c>
      <c r="W102" s="5" t="s">
        <v>86</v>
      </c>
      <c r="X102" s="5" t="s">
        <v>86</v>
      </c>
      <c r="Y102" s="5" t="s">
        <v>86</v>
      </c>
      <c r="Z102" s="5" t="s">
        <v>86</v>
      </c>
      <c r="AA102" s="5" t="s">
        <v>173</v>
      </c>
      <c r="AB102" s="5" t="s">
        <v>308</v>
      </c>
      <c r="AC102" s="5" t="s">
        <v>312</v>
      </c>
      <c r="AD102" s="5"/>
      <c r="AE102" s="5">
        <v>1993</v>
      </c>
      <c r="AF102" s="5">
        <v>1994</v>
      </c>
      <c r="AG102" s="5"/>
      <c r="AH102" s="7"/>
      <c r="AI102" s="5"/>
      <c r="AJ102" s="5">
        <v>7</v>
      </c>
      <c r="AK102" s="5" t="s">
        <v>355</v>
      </c>
      <c r="AL102" s="8"/>
      <c r="AM102" s="5" t="s">
        <v>173</v>
      </c>
      <c r="AN102" s="5">
        <v>65000</v>
      </c>
      <c r="AO102" s="5" t="s">
        <v>173</v>
      </c>
      <c r="AP102" s="5" t="s">
        <v>173</v>
      </c>
      <c r="AQ102" s="5" t="s">
        <v>506</v>
      </c>
      <c r="AR102" s="5"/>
      <c r="AS102" s="5" t="s">
        <v>505</v>
      </c>
      <c r="AT102" s="5"/>
      <c r="AU102" s="5" t="s">
        <v>473</v>
      </c>
      <c r="AV102" s="10"/>
    </row>
    <row r="103" spans="1:50" s="11" customFormat="1" ht="15" customHeight="1">
      <c r="A103" s="5">
        <v>102</v>
      </c>
      <c r="B103" s="5" t="s">
        <v>39</v>
      </c>
      <c r="C103" s="6" t="s">
        <v>479</v>
      </c>
      <c r="D103" s="5"/>
      <c r="E103" s="5" t="s">
        <v>456</v>
      </c>
      <c r="F103" s="5" t="s">
        <v>104</v>
      </c>
      <c r="G103" s="5" t="s">
        <v>98</v>
      </c>
      <c r="H103" s="5" t="s">
        <v>102</v>
      </c>
      <c r="I103" s="5" t="s">
        <v>43</v>
      </c>
      <c r="J103" s="5" t="s">
        <v>39</v>
      </c>
      <c r="K103" s="5" t="s">
        <v>49</v>
      </c>
      <c r="L103" s="5" t="s">
        <v>510</v>
      </c>
      <c r="M103" s="5" t="s">
        <v>511</v>
      </c>
      <c r="N103" s="5" t="s">
        <v>437</v>
      </c>
      <c r="O103" s="5" t="s">
        <v>51</v>
      </c>
      <c r="P103" s="5" t="s">
        <v>54</v>
      </c>
      <c r="Q103" s="5" t="s">
        <v>512</v>
      </c>
      <c r="R103" s="5" t="s">
        <v>173</v>
      </c>
      <c r="S103" s="5" t="s">
        <v>237</v>
      </c>
      <c r="T103" s="5" t="s">
        <v>296</v>
      </c>
      <c r="U103" s="5" t="s">
        <v>56</v>
      </c>
      <c r="V103" s="5" t="s">
        <v>86</v>
      </c>
      <c r="W103" s="5" t="s">
        <v>86</v>
      </c>
      <c r="X103" s="5" t="s">
        <v>86</v>
      </c>
      <c r="Y103" s="5" t="s">
        <v>86</v>
      </c>
      <c r="Z103" s="5" t="s">
        <v>86</v>
      </c>
      <c r="AA103" s="5" t="s">
        <v>173</v>
      </c>
      <c r="AB103" s="5" t="s">
        <v>308</v>
      </c>
      <c r="AC103" s="5" t="s">
        <v>312</v>
      </c>
      <c r="AD103" s="5"/>
      <c r="AE103" s="5">
        <v>1984</v>
      </c>
      <c r="AF103" s="5">
        <v>195</v>
      </c>
      <c r="AG103" s="5"/>
      <c r="AH103" s="7" t="s">
        <v>306</v>
      </c>
      <c r="AI103" s="5"/>
      <c r="AJ103" s="5">
        <v>1.05</v>
      </c>
      <c r="AK103" s="5" t="s">
        <v>355</v>
      </c>
      <c r="AL103" s="8"/>
      <c r="AM103" s="5" t="s">
        <v>173</v>
      </c>
      <c r="AN103" s="5" t="s">
        <v>173</v>
      </c>
      <c r="AO103" s="5" t="s">
        <v>173</v>
      </c>
      <c r="AP103" s="5" t="s">
        <v>173</v>
      </c>
      <c r="AQ103" s="5" t="s">
        <v>542</v>
      </c>
      <c r="AR103" s="5"/>
      <c r="AS103" s="5" t="s">
        <v>520</v>
      </c>
      <c r="AT103" s="5"/>
      <c r="AU103" s="5"/>
      <c r="AV103" s="10"/>
    </row>
    <row r="104" spans="1:50" s="11" customFormat="1" ht="15" customHeight="1">
      <c r="A104" s="5">
        <v>103</v>
      </c>
      <c r="B104" s="5" t="s">
        <v>39</v>
      </c>
      <c r="C104" s="6" t="s">
        <v>481</v>
      </c>
      <c r="D104" s="5"/>
      <c r="E104" s="5" t="s">
        <v>454</v>
      </c>
      <c r="F104" s="5" t="s">
        <v>103</v>
      </c>
      <c r="G104" s="5" t="s">
        <v>98</v>
      </c>
      <c r="H104" s="5" t="s">
        <v>102</v>
      </c>
      <c r="I104" s="5" t="s">
        <v>43</v>
      </c>
      <c r="J104" s="5" t="s">
        <v>39</v>
      </c>
      <c r="K104" s="5" t="s">
        <v>49</v>
      </c>
      <c r="L104" s="5" t="s">
        <v>366</v>
      </c>
      <c r="M104" s="5" t="s">
        <v>513</v>
      </c>
      <c r="N104" s="5" t="s">
        <v>514</v>
      </c>
      <c r="O104" s="5" t="s">
        <v>51</v>
      </c>
      <c r="P104" s="5" t="s">
        <v>54</v>
      </c>
      <c r="Q104" s="5">
        <v>2025</v>
      </c>
      <c r="R104" s="5" t="s">
        <v>516</v>
      </c>
      <c r="S104" s="5" t="s">
        <v>515</v>
      </c>
      <c r="T104" s="5" t="s">
        <v>296</v>
      </c>
      <c r="U104" s="5" t="s">
        <v>56</v>
      </c>
      <c r="V104" s="5" t="s">
        <v>86</v>
      </c>
      <c r="W104" s="5" t="s">
        <v>86</v>
      </c>
      <c r="X104" s="5" t="s">
        <v>86</v>
      </c>
      <c r="Y104" s="5" t="s">
        <v>86</v>
      </c>
      <c r="Z104" s="5" t="s">
        <v>86</v>
      </c>
      <c r="AA104" s="5" t="s">
        <v>173</v>
      </c>
      <c r="AB104" s="5" t="s">
        <v>173</v>
      </c>
      <c r="AC104" s="5" t="s">
        <v>312</v>
      </c>
      <c r="AD104" s="5" t="s">
        <v>517</v>
      </c>
      <c r="AE104" s="5">
        <v>2005</v>
      </c>
      <c r="AF104" s="5">
        <v>2006</v>
      </c>
      <c r="AG104" s="5"/>
      <c r="AH104" s="7" t="s">
        <v>306</v>
      </c>
      <c r="AI104" s="5" t="s">
        <v>173</v>
      </c>
      <c r="AJ104" s="5">
        <v>1</v>
      </c>
      <c r="AK104" s="5" t="s">
        <v>355</v>
      </c>
      <c r="AL104" s="8"/>
      <c r="AM104" s="5" t="s">
        <v>173</v>
      </c>
      <c r="AN104" s="5" t="s">
        <v>173</v>
      </c>
      <c r="AO104" s="5" t="s">
        <v>173</v>
      </c>
      <c r="AP104" s="5" t="s">
        <v>173</v>
      </c>
      <c r="AQ104" s="5" t="s">
        <v>518</v>
      </c>
      <c r="AR104" s="5"/>
      <c r="AS104" s="5"/>
      <c r="AT104" s="5"/>
      <c r="AU104" s="5"/>
      <c r="AV104" s="10" t="s">
        <v>519</v>
      </c>
    </row>
    <row r="105" spans="1:50" s="11" customFormat="1" ht="15" customHeight="1">
      <c r="A105" s="5">
        <v>104</v>
      </c>
      <c r="B105" s="5" t="s">
        <v>39</v>
      </c>
      <c r="C105" s="6" t="s">
        <v>483</v>
      </c>
      <c r="D105" s="5"/>
      <c r="E105" s="5" t="s">
        <v>454</v>
      </c>
      <c r="F105" s="5" t="s">
        <v>103</v>
      </c>
      <c r="G105" s="5" t="s">
        <v>98</v>
      </c>
      <c r="H105" s="5" t="s">
        <v>102</v>
      </c>
      <c r="I105" s="5" t="s">
        <v>43</v>
      </c>
      <c r="J105" s="5" t="s">
        <v>39</v>
      </c>
      <c r="K105" s="5" t="s">
        <v>49</v>
      </c>
      <c r="L105" s="5" t="s">
        <v>366</v>
      </c>
      <c r="M105" s="5" t="s">
        <v>524</v>
      </c>
      <c r="N105" s="5" t="s">
        <v>525</v>
      </c>
      <c r="O105" s="5" t="s">
        <v>51</v>
      </c>
      <c r="P105" s="5" t="s">
        <v>54</v>
      </c>
      <c r="Q105" s="5">
        <v>1148</v>
      </c>
      <c r="R105" s="5" t="s">
        <v>522</v>
      </c>
      <c r="S105" s="5" t="s">
        <v>526</v>
      </c>
      <c r="T105" s="5" t="s">
        <v>296</v>
      </c>
      <c r="U105" s="5" t="s">
        <v>56</v>
      </c>
      <c r="V105" s="5" t="s">
        <v>86</v>
      </c>
      <c r="W105" s="5" t="s">
        <v>86</v>
      </c>
      <c r="X105" s="5" t="s">
        <v>86</v>
      </c>
      <c r="Y105" s="5" t="s">
        <v>86</v>
      </c>
      <c r="Z105" s="5" t="s">
        <v>86</v>
      </c>
      <c r="AA105" s="5" t="s">
        <v>173</v>
      </c>
      <c r="AB105" s="5" t="s">
        <v>308</v>
      </c>
      <c r="AC105" s="5" t="s">
        <v>312</v>
      </c>
      <c r="AD105" s="5"/>
      <c r="AE105" s="5">
        <v>2011</v>
      </c>
      <c r="AF105" s="5">
        <v>2011</v>
      </c>
      <c r="AG105" s="5"/>
      <c r="AH105" s="7"/>
      <c r="AI105" s="5"/>
      <c r="AJ105" s="5">
        <v>6.92</v>
      </c>
      <c r="AK105" s="5" t="s">
        <v>355</v>
      </c>
      <c r="AL105" s="8"/>
      <c r="AM105" s="5" t="s">
        <v>173</v>
      </c>
      <c r="AN105" s="5" t="s">
        <v>528</v>
      </c>
      <c r="AO105" s="5" t="s">
        <v>173</v>
      </c>
      <c r="AP105" s="5" t="s">
        <v>173</v>
      </c>
      <c r="AQ105" s="5" t="s">
        <v>527</v>
      </c>
      <c r="AR105" s="5"/>
      <c r="AS105" s="5"/>
      <c r="AT105" s="5"/>
      <c r="AU105" s="5" t="s">
        <v>585</v>
      </c>
      <c r="AV105" s="10" t="s">
        <v>529</v>
      </c>
    </row>
    <row r="106" spans="1:50" s="11" customFormat="1" ht="15" customHeight="1">
      <c r="A106" s="5">
        <v>105</v>
      </c>
      <c r="B106" s="5" t="s">
        <v>39</v>
      </c>
      <c r="C106" s="6" t="s">
        <v>479</v>
      </c>
      <c r="D106" s="5"/>
      <c r="E106" s="5" t="s">
        <v>456</v>
      </c>
      <c r="F106" s="5" t="s">
        <v>104</v>
      </c>
      <c r="G106" s="5" t="s">
        <v>98</v>
      </c>
      <c r="H106" s="5" t="s">
        <v>102</v>
      </c>
      <c r="I106" s="5" t="s">
        <v>43</v>
      </c>
      <c r="J106" s="5" t="s">
        <v>39</v>
      </c>
      <c r="K106" s="5" t="s">
        <v>44</v>
      </c>
      <c r="L106" s="5" t="s">
        <v>142</v>
      </c>
      <c r="M106" s="5" t="s">
        <v>538</v>
      </c>
      <c r="N106" s="5" t="s">
        <v>543</v>
      </c>
      <c r="O106" s="5" t="s">
        <v>51</v>
      </c>
      <c r="P106" s="5" t="s">
        <v>54</v>
      </c>
      <c r="Q106" s="5" t="s">
        <v>237</v>
      </c>
      <c r="R106" s="5" t="s">
        <v>237</v>
      </c>
      <c r="S106" s="5" t="s">
        <v>540</v>
      </c>
      <c r="T106" s="5" t="s">
        <v>296</v>
      </c>
      <c r="U106" s="5" t="s">
        <v>56</v>
      </c>
      <c r="V106" s="5" t="s">
        <v>61</v>
      </c>
      <c r="W106" s="5" t="s">
        <v>64</v>
      </c>
      <c r="X106" s="5" t="s">
        <v>86</v>
      </c>
      <c r="Y106" s="5" t="s">
        <v>68</v>
      </c>
      <c r="Z106" s="5" t="s">
        <v>541</v>
      </c>
      <c r="AA106" s="5" t="s">
        <v>173</v>
      </c>
      <c r="AB106" s="5" t="s">
        <v>308</v>
      </c>
      <c r="AC106" s="5" t="s">
        <v>312</v>
      </c>
      <c r="AD106" s="5"/>
      <c r="AE106" s="5">
        <v>2002</v>
      </c>
      <c r="AF106" s="5">
        <v>2012</v>
      </c>
      <c r="AG106" s="5"/>
      <c r="AH106" s="7">
        <v>206000</v>
      </c>
      <c r="AI106" s="5">
        <v>2007</v>
      </c>
      <c r="AJ106" s="5">
        <v>0.65</v>
      </c>
      <c r="AK106" s="5" t="s">
        <v>355</v>
      </c>
      <c r="AL106" s="8">
        <v>316923</v>
      </c>
      <c r="AM106" s="5" t="s">
        <v>173</v>
      </c>
      <c r="AN106" s="5"/>
      <c r="AO106" s="5"/>
      <c r="AP106" s="5"/>
      <c r="AQ106" s="5" t="s">
        <v>935</v>
      </c>
      <c r="AR106" s="5"/>
      <c r="AS106" s="5" t="s">
        <v>539</v>
      </c>
      <c r="AT106" s="5"/>
      <c r="AU106" s="5"/>
      <c r="AV106" s="10" t="s">
        <v>544</v>
      </c>
    </row>
    <row r="107" spans="1:50" s="11" customFormat="1" ht="15" customHeight="1">
      <c r="A107" s="5">
        <v>106</v>
      </c>
      <c r="B107" s="5" t="s">
        <v>39</v>
      </c>
      <c r="C107" s="6" t="s">
        <v>479</v>
      </c>
      <c r="D107" s="5"/>
      <c r="E107" s="5" t="s">
        <v>456</v>
      </c>
      <c r="F107" s="5" t="s">
        <v>104</v>
      </c>
      <c r="G107" s="5" t="s">
        <v>98</v>
      </c>
      <c r="H107" s="5" t="s">
        <v>102</v>
      </c>
      <c r="I107" s="5" t="s">
        <v>43</v>
      </c>
      <c r="J107" s="5" t="s">
        <v>39</v>
      </c>
      <c r="K107" s="5" t="s">
        <v>49</v>
      </c>
      <c r="L107" s="5" t="s">
        <v>489</v>
      </c>
      <c r="M107" s="5" t="s">
        <v>411</v>
      </c>
      <c r="N107" s="5" t="s">
        <v>433</v>
      </c>
      <c r="O107" s="5" t="s">
        <v>51</v>
      </c>
      <c r="P107" s="5" t="s">
        <v>54</v>
      </c>
      <c r="Q107" s="5" t="s">
        <v>237</v>
      </c>
      <c r="R107" s="5" t="s">
        <v>237</v>
      </c>
      <c r="S107" s="5" t="s">
        <v>546</v>
      </c>
      <c r="T107" s="5" t="s">
        <v>296</v>
      </c>
      <c r="U107" s="5" t="s">
        <v>56</v>
      </c>
      <c r="V107" s="5" t="s">
        <v>86</v>
      </c>
      <c r="W107" s="5" t="s">
        <v>86</v>
      </c>
      <c r="X107" s="5" t="s">
        <v>86</v>
      </c>
      <c r="Y107" s="5" t="s">
        <v>86</v>
      </c>
      <c r="Z107" s="5" t="s">
        <v>343</v>
      </c>
      <c r="AA107" s="5" t="s">
        <v>173</v>
      </c>
      <c r="AB107" s="5" t="s">
        <v>308</v>
      </c>
      <c r="AC107" s="5" t="s">
        <v>545</v>
      </c>
      <c r="AD107" s="5"/>
      <c r="AE107" s="5">
        <v>2002</v>
      </c>
      <c r="AF107" s="5">
        <v>2005</v>
      </c>
      <c r="AG107" s="5"/>
      <c r="AH107" s="7">
        <v>832000</v>
      </c>
      <c r="AI107" s="5">
        <v>2005</v>
      </c>
      <c r="AJ107" s="5">
        <v>29.4</v>
      </c>
      <c r="AK107" s="5" t="s">
        <v>355</v>
      </c>
      <c r="AL107" s="8">
        <v>282990</v>
      </c>
      <c r="AM107" s="5" t="s">
        <v>173</v>
      </c>
      <c r="AN107" s="5"/>
      <c r="AO107" s="5"/>
      <c r="AP107" s="5"/>
      <c r="AQ107" s="5" t="s">
        <v>935</v>
      </c>
      <c r="AR107" s="5"/>
      <c r="AS107" s="5"/>
      <c r="AT107" s="5"/>
      <c r="AU107" s="5"/>
      <c r="AV107" s="10"/>
    </row>
    <row r="108" spans="1:50" s="11" customFormat="1" ht="15" customHeight="1">
      <c r="A108" s="5">
        <v>107</v>
      </c>
      <c r="B108" s="5" t="s">
        <v>39</v>
      </c>
      <c r="C108" s="6" t="s">
        <v>479</v>
      </c>
      <c r="D108" s="5"/>
      <c r="E108" s="5" t="s">
        <v>456</v>
      </c>
      <c r="F108" s="5" t="s">
        <v>104</v>
      </c>
      <c r="G108" s="5" t="s">
        <v>98</v>
      </c>
      <c r="H108" s="5" t="s">
        <v>102</v>
      </c>
      <c r="I108" s="5" t="s">
        <v>43</v>
      </c>
      <c r="J108" s="5" t="s">
        <v>39</v>
      </c>
      <c r="K108" s="5" t="s">
        <v>49</v>
      </c>
      <c r="L108" s="5" t="s">
        <v>366</v>
      </c>
      <c r="M108" s="5" t="s">
        <v>547</v>
      </c>
      <c r="N108" s="5" t="s">
        <v>433</v>
      </c>
      <c r="O108" s="5" t="s">
        <v>51</v>
      </c>
      <c r="P108" s="5" t="s">
        <v>54</v>
      </c>
      <c r="Q108" s="5" t="s">
        <v>237</v>
      </c>
      <c r="R108" s="5" t="s">
        <v>237</v>
      </c>
      <c r="S108" s="5"/>
      <c r="T108" s="5" t="s">
        <v>296</v>
      </c>
      <c r="U108" s="5" t="s">
        <v>56</v>
      </c>
      <c r="V108" s="5" t="s">
        <v>86</v>
      </c>
      <c r="W108" s="5" t="s">
        <v>86</v>
      </c>
      <c r="X108" s="5" t="s">
        <v>86</v>
      </c>
      <c r="Y108" s="5" t="s">
        <v>86</v>
      </c>
      <c r="Z108" s="5" t="s">
        <v>343</v>
      </c>
      <c r="AA108" s="5" t="s">
        <v>173</v>
      </c>
      <c r="AB108" s="5" t="s">
        <v>308</v>
      </c>
      <c r="AC108" s="5" t="s">
        <v>312</v>
      </c>
      <c r="AD108" s="5"/>
      <c r="AE108" s="5">
        <v>2000</v>
      </c>
      <c r="AF108" s="5">
        <v>2000</v>
      </c>
      <c r="AG108" s="5"/>
      <c r="AH108" s="7">
        <v>86000</v>
      </c>
      <c r="AI108" s="5"/>
      <c r="AJ108" s="5">
        <v>12.8</v>
      </c>
      <c r="AK108" s="5" t="s">
        <v>355</v>
      </c>
      <c r="AL108" s="8">
        <v>6718</v>
      </c>
      <c r="AM108" s="5" t="s">
        <v>173</v>
      </c>
      <c r="AN108" s="5"/>
      <c r="AO108" s="5"/>
      <c r="AP108" s="5"/>
      <c r="AQ108" s="5" t="s">
        <v>935</v>
      </c>
      <c r="AR108" s="5"/>
      <c r="AS108" s="5"/>
      <c r="AT108" s="5"/>
      <c r="AU108" s="5"/>
      <c r="AV108" s="10"/>
    </row>
    <row r="109" spans="1:50" s="11" customFormat="1" ht="15" customHeight="1">
      <c r="A109" s="5">
        <v>108</v>
      </c>
      <c r="B109" s="5" t="s">
        <v>39</v>
      </c>
      <c r="C109" s="6" t="s">
        <v>548</v>
      </c>
      <c r="D109" s="5"/>
      <c r="E109" s="5" t="s">
        <v>549</v>
      </c>
      <c r="F109" s="5" t="s">
        <v>550</v>
      </c>
      <c r="G109" s="5" t="s">
        <v>100</v>
      </c>
      <c r="H109" s="5" t="s">
        <v>102</v>
      </c>
      <c r="I109" s="5" t="s">
        <v>43</v>
      </c>
      <c r="J109" s="5" t="s">
        <v>41</v>
      </c>
      <c r="K109" s="5" t="s">
        <v>74</v>
      </c>
      <c r="L109" s="5" t="s">
        <v>143</v>
      </c>
      <c r="M109" s="5" t="s">
        <v>422</v>
      </c>
      <c r="N109" s="5" t="s">
        <v>395</v>
      </c>
      <c r="O109" s="5" t="s">
        <v>51</v>
      </c>
      <c r="P109" s="5" t="s">
        <v>54</v>
      </c>
      <c r="Q109" s="5">
        <v>53</v>
      </c>
      <c r="R109" s="5" t="s">
        <v>522</v>
      </c>
      <c r="S109" s="5" t="s">
        <v>557</v>
      </c>
      <c r="T109" s="5" t="s">
        <v>553</v>
      </c>
      <c r="U109" s="5" t="s">
        <v>56</v>
      </c>
      <c r="V109" s="5" t="s">
        <v>61</v>
      </c>
      <c r="W109" s="5" t="s">
        <v>86</v>
      </c>
      <c r="X109" s="5" t="s">
        <v>86</v>
      </c>
      <c r="Y109" s="5" t="s">
        <v>86</v>
      </c>
      <c r="Z109" s="5" t="s">
        <v>343</v>
      </c>
      <c r="AA109" s="5" t="s">
        <v>173</v>
      </c>
      <c r="AB109" s="5" t="s">
        <v>308</v>
      </c>
      <c r="AC109" s="5" t="s">
        <v>312</v>
      </c>
      <c r="AD109" s="5"/>
      <c r="AE109" s="5">
        <v>2009</v>
      </c>
      <c r="AF109" s="5">
        <v>2009</v>
      </c>
      <c r="AG109" s="5"/>
      <c r="AH109" s="7" t="s">
        <v>306</v>
      </c>
      <c r="AI109" s="5"/>
      <c r="AJ109" s="5">
        <v>97</v>
      </c>
      <c r="AK109" s="5" t="s">
        <v>355</v>
      </c>
      <c r="AL109" s="8"/>
      <c r="AM109" s="5" t="s">
        <v>173</v>
      </c>
      <c r="AN109" s="5">
        <v>11346.24</v>
      </c>
      <c r="AO109" s="5"/>
      <c r="AP109" s="5"/>
      <c r="AQ109" s="5" t="s">
        <v>552</v>
      </c>
      <c r="AR109" s="5"/>
      <c r="AS109" s="5" t="s">
        <v>551</v>
      </c>
      <c r="AT109" s="5"/>
      <c r="AU109" s="5" t="s">
        <v>583</v>
      </c>
      <c r="AV109" s="10"/>
    </row>
    <row r="110" spans="1:50" s="11" customFormat="1" ht="15" customHeight="1">
      <c r="A110" s="5">
        <v>109</v>
      </c>
      <c r="B110" s="5" t="s">
        <v>39</v>
      </c>
      <c r="C110" s="6" t="s">
        <v>548</v>
      </c>
      <c r="D110" s="5"/>
      <c r="E110" s="5" t="s">
        <v>549</v>
      </c>
      <c r="F110" s="5" t="s">
        <v>550</v>
      </c>
      <c r="G110" s="5" t="s">
        <v>100</v>
      </c>
      <c r="H110" s="5" t="s">
        <v>102</v>
      </c>
      <c r="I110" s="5" t="s">
        <v>43</v>
      </c>
      <c r="J110" s="5" t="s">
        <v>39</v>
      </c>
      <c r="K110" s="5" t="s">
        <v>44</v>
      </c>
      <c r="L110" s="5" t="s">
        <v>142</v>
      </c>
      <c r="M110" s="5" t="s">
        <v>554</v>
      </c>
      <c r="N110" s="5" t="s">
        <v>555</v>
      </c>
      <c r="O110" s="5" t="s">
        <v>51</v>
      </c>
      <c r="P110" s="5" t="s">
        <v>54</v>
      </c>
      <c r="Q110" s="5">
        <v>60</v>
      </c>
      <c r="R110" s="5" t="s">
        <v>522</v>
      </c>
      <c r="S110" s="5" t="s">
        <v>556</v>
      </c>
      <c r="T110" s="5" t="s">
        <v>296</v>
      </c>
      <c r="U110" s="5" t="s">
        <v>56</v>
      </c>
      <c r="V110" s="5" t="s">
        <v>86</v>
      </c>
      <c r="W110" s="5" t="s">
        <v>86</v>
      </c>
      <c r="X110" s="5" t="s">
        <v>86</v>
      </c>
      <c r="Y110" s="5" t="s">
        <v>86</v>
      </c>
      <c r="Z110" s="5" t="s">
        <v>343</v>
      </c>
      <c r="AA110" s="5" t="s">
        <v>173</v>
      </c>
      <c r="AB110" s="5" t="s">
        <v>981</v>
      </c>
      <c r="AC110" s="5" t="s">
        <v>312</v>
      </c>
      <c r="AD110" s="5"/>
      <c r="AE110" s="5">
        <v>1999</v>
      </c>
      <c r="AF110" s="5">
        <v>2000</v>
      </c>
      <c r="AG110" s="5"/>
      <c r="AH110" s="7" t="s">
        <v>306</v>
      </c>
      <c r="AI110" s="5"/>
      <c r="AJ110" s="5">
        <v>2</v>
      </c>
      <c r="AK110" s="5" t="s">
        <v>355</v>
      </c>
      <c r="AL110" s="8"/>
      <c r="AM110" s="5" t="s">
        <v>173</v>
      </c>
      <c r="AN110" s="5">
        <v>12844.8</v>
      </c>
      <c r="AO110" s="5"/>
      <c r="AP110" s="5"/>
      <c r="AQ110" s="5" t="s">
        <v>558</v>
      </c>
      <c r="AR110" s="5"/>
      <c r="AS110" s="5" t="s">
        <v>559</v>
      </c>
      <c r="AT110" s="5"/>
      <c r="AU110" s="5" t="s">
        <v>583</v>
      </c>
      <c r="AV110" s="10"/>
    </row>
    <row r="111" spans="1:50" s="11" customFormat="1" ht="15" customHeight="1">
      <c r="A111" s="5">
        <v>110</v>
      </c>
      <c r="B111" s="5" t="s">
        <v>39</v>
      </c>
      <c r="C111" s="6" t="s">
        <v>548</v>
      </c>
      <c r="D111" s="5"/>
      <c r="E111" s="5" t="s">
        <v>549</v>
      </c>
      <c r="F111" s="5" t="s">
        <v>550</v>
      </c>
      <c r="G111" s="5" t="s">
        <v>560</v>
      </c>
      <c r="H111" s="5" t="s">
        <v>561</v>
      </c>
      <c r="I111" s="5" t="s">
        <v>43</v>
      </c>
      <c r="J111" s="5" t="s">
        <v>39</v>
      </c>
      <c r="K111" s="5" t="s">
        <v>44</v>
      </c>
      <c r="L111" s="5" t="s">
        <v>143</v>
      </c>
      <c r="M111" s="5" t="s">
        <v>562</v>
      </c>
      <c r="N111" s="5" t="s">
        <v>555</v>
      </c>
      <c r="O111" s="5" t="s">
        <v>51</v>
      </c>
      <c r="P111" s="5" t="s">
        <v>54</v>
      </c>
      <c r="Q111" s="5">
        <v>10</v>
      </c>
      <c r="R111" s="5" t="s">
        <v>522</v>
      </c>
      <c r="S111" s="5" t="s">
        <v>485</v>
      </c>
      <c r="T111" s="5" t="s">
        <v>296</v>
      </c>
      <c r="U111" s="5" t="s">
        <v>56</v>
      </c>
      <c r="V111" s="5" t="s">
        <v>86</v>
      </c>
      <c r="W111" s="5" t="s">
        <v>86</v>
      </c>
      <c r="X111" s="5" t="s">
        <v>86</v>
      </c>
      <c r="Y111" s="5" t="s">
        <v>86</v>
      </c>
      <c r="Z111" s="5" t="s">
        <v>343</v>
      </c>
      <c r="AA111" s="5" t="s">
        <v>173</v>
      </c>
      <c r="AB111" s="5" t="s">
        <v>981</v>
      </c>
      <c r="AC111" s="5" t="s">
        <v>312</v>
      </c>
      <c r="AD111" s="5"/>
      <c r="AE111" s="5">
        <v>2006</v>
      </c>
      <c r="AF111" s="5">
        <v>2006</v>
      </c>
      <c r="AG111" s="5"/>
      <c r="AH111" s="7" t="s">
        <v>306</v>
      </c>
      <c r="AI111" s="5"/>
      <c r="AJ111" s="5">
        <v>1.56</v>
      </c>
      <c r="AK111" s="5" t="s">
        <v>355</v>
      </c>
      <c r="AL111" s="8"/>
      <c r="AM111" s="5" t="s">
        <v>173</v>
      </c>
      <c r="AN111" s="5">
        <v>2140.8000000000002</v>
      </c>
      <c r="AO111" s="5"/>
      <c r="AP111" s="5"/>
      <c r="AQ111" s="5" t="s">
        <v>558</v>
      </c>
      <c r="AR111" s="5"/>
      <c r="AS111" s="5" t="s">
        <v>559</v>
      </c>
      <c r="AT111" s="5"/>
      <c r="AU111" s="5" t="s">
        <v>583</v>
      </c>
      <c r="AV111" s="10"/>
    </row>
    <row r="112" spans="1:50" s="11" customFormat="1" ht="15" customHeight="1">
      <c r="A112" s="5">
        <v>111</v>
      </c>
      <c r="B112" s="5" t="s">
        <v>39</v>
      </c>
      <c r="C112" s="6" t="s">
        <v>548</v>
      </c>
      <c r="D112" s="5"/>
      <c r="E112" s="5" t="s">
        <v>549</v>
      </c>
      <c r="F112" s="5" t="s">
        <v>550</v>
      </c>
      <c r="G112" s="5" t="s">
        <v>560</v>
      </c>
      <c r="H112" s="5" t="s">
        <v>561</v>
      </c>
      <c r="I112" s="5" t="s">
        <v>43</v>
      </c>
      <c r="J112" s="5" t="s">
        <v>39</v>
      </c>
      <c r="K112" s="5" t="s">
        <v>44</v>
      </c>
      <c r="L112" s="5" t="s">
        <v>143</v>
      </c>
      <c r="M112" s="5" t="s">
        <v>563</v>
      </c>
      <c r="N112" s="5" t="s">
        <v>555</v>
      </c>
      <c r="O112" s="5" t="s">
        <v>503</v>
      </c>
      <c r="P112" s="5" t="s">
        <v>504</v>
      </c>
      <c r="Q112" s="5">
        <v>30</v>
      </c>
      <c r="R112" s="5" t="s">
        <v>522</v>
      </c>
      <c r="S112" s="5" t="s">
        <v>564</v>
      </c>
      <c r="T112" s="5" t="s">
        <v>296</v>
      </c>
      <c r="U112" s="5" t="s">
        <v>56</v>
      </c>
      <c r="V112" s="5" t="s">
        <v>86</v>
      </c>
      <c r="W112" s="5" t="s">
        <v>86</v>
      </c>
      <c r="X112" s="5" t="s">
        <v>86</v>
      </c>
      <c r="Y112" s="5" t="s">
        <v>86</v>
      </c>
      <c r="Z112" s="5" t="s">
        <v>343</v>
      </c>
      <c r="AA112" s="5" t="s">
        <v>173</v>
      </c>
      <c r="AB112" s="5" t="s">
        <v>981</v>
      </c>
      <c r="AC112" s="5" t="s">
        <v>312</v>
      </c>
      <c r="AD112" s="5"/>
      <c r="AE112" s="5">
        <v>2006</v>
      </c>
      <c r="AF112" s="5">
        <v>2006</v>
      </c>
      <c r="AG112" s="5"/>
      <c r="AH112" s="7" t="s">
        <v>306</v>
      </c>
      <c r="AI112" s="5"/>
      <c r="AJ112" s="5">
        <v>3.6</v>
      </c>
      <c r="AK112" s="5" t="s">
        <v>355</v>
      </c>
      <c r="AL112" s="8"/>
      <c r="AM112" s="5" t="s">
        <v>173</v>
      </c>
      <c r="AN112" s="5">
        <v>6422.4</v>
      </c>
      <c r="AO112" s="5"/>
      <c r="AP112" s="5"/>
      <c r="AQ112" s="5" t="s">
        <v>558</v>
      </c>
      <c r="AR112" s="5"/>
      <c r="AS112" s="5" t="s">
        <v>559</v>
      </c>
      <c r="AT112" s="5"/>
      <c r="AU112" s="5" t="s">
        <v>583</v>
      </c>
      <c r="AV112" s="10"/>
    </row>
    <row r="113" spans="1:49" s="11" customFormat="1" ht="15" customHeight="1">
      <c r="A113" s="5">
        <v>112</v>
      </c>
      <c r="B113" s="5" t="s">
        <v>39</v>
      </c>
      <c r="C113" s="6" t="s">
        <v>548</v>
      </c>
      <c r="D113" s="5"/>
      <c r="E113" s="5" t="s">
        <v>549</v>
      </c>
      <c r="F113" s="5" t="s">
        <v>550</v>
      </c>
      <c r="G113" s="5" t="s">
        <v>560</v>
      </c>
      <c r="H113" s="5" t="s">
        <v>561</v>
      </c>
      <c r="I113" s="5" t="s">
        <v>565</v>
      </c>
      <c r="J113" s="5" t="s">
        <v>39</v>
      </c>
      <c r="K113" s="5" t="s">
        <v>44</v>
      </c>
      <c r="L113" s="5" t="s">
        <v>142</v>
      </c>
      <c r="M113" s="5" t="s">
        <v>374</v>
      </c>
      <c r="N113" s="5" t="s">
        <v>431</v>
      </c>
      <c r="O113" s="5" t="s">
        <v>51</v>
      </c>
      <c r="P113" s="5" t="s">
        <v>54</v>
      </c>
      <c r="Q113" s="5" t="s">
        <v>237</v>
      </c>
      <c r="R113" s="5" t="s">
        <v>237</v>
      </c>
      <c r="S113" s="5" t="s">
        <v>566</v>
      </c>
      <c r="T113" s="5" t="s">
        <v>296</v>
      </c>
      <c r="U113" s="5" t="s">
        <v>56</v>
      </c>
      <c r="V113" s="5" t="s">
        <v>86</v>
      </c>
      <c r="W113" s="5" t="s">
        <v>86</v>
      </c>
      <c r="X113" s="5" t="s">
        <v>86</v>
      </c>
      <c r="Y113" s="5" t="s">
        <v>86</v>
      </c>
      <c r="Z113" s="5" t="s">
        <v>86</v>
      </c>
      <c r="AA113" s="5" t="s">
        <v>173</v>
      </c>
      <c r="AB113" s="5" t="s">
        <v>981</v>
      </c>
      <c r="AC113" s="5" t="s">
        <v>312</v>
      </c>
      <c r="AD113" s="5"/>
      <c r="AE113" s="5">
        <v>2010</v>
      </c>
      <c r="AF113" s="5">
        <v>2015</v>
      </c>
      <c r="AG113" s="5"/>
      <c r="AH113" s="7">
        <v>62250</v>
      </c>
      <c r="AI113" s="5">
        <v>2017</v>
      </c>
      <c r="AJ113" s="5">
        <v>1.4</v>
      </c>
      <c r="AK113" s="5" t="s">
        <v>355</v>
      </c>
      <c r="AL113" s="8">
        <v>44464</v>
      </c>
      <c r="AM113" s="5" t="s">
        <v>173</v>
      </c>
      <c r="AN113" s="5">
        <v>27600</v>
      </c>
      <c r="AO113" s="5">
        <v>9000</v>
      </c>
      <c r="AP113" s="5">
        <v>16800</v>
      </c>
      <c r="AQ113" s="5" t="s">
        <v>567</v>
      </c>
      <c r="AR113" s="5"/>
      <c r="AS113" s="5" t="s">
        <v>568</v>
      </c>
      <c r="AT113" s="5"/>
      <c r="AU113" s="5"/>
      <c r="AV113" s="10"/>
    </row>
    <row r="114" spans="1:49" s="11" customFormat="1" ht="15" customHeight="1" thickBot="1">
      <c r="A114" s="5">
        <v>113</v>
      </c>
      <c r="B114" s="5" t="s">
        <v>39</v>
      </c>
      <c r="C114" s="6" t="s">
        <v>569</v>
      </c>
      <c r="D114" s="5"/>
      <c r="E114" s="5" t="s">
        <v>570</v>
      </c>
      <c r="F114" s="5" t="s">
        <v>571</v>
      </c>
      <c r="G114" s="5" t="s">
        <v>100</v>
      </c>
      <c r="H114" s="5" t="s">
        <v>102</v>
      </c>
      <c r="I114" s="5" t="s">
        <v>43</v>
      </c>
      <c r="J114" s="5" t="s">
        <v>39</v>
      </c>
      <c r="K114" s="5" t="s">
        <v>44</v>
      </c>
      <c r="L114" s="5" t="s">
        <v>143</v>
      </c>
      <c r="M114" s="5" t="s">
        <v>572</v>
      </c>
      <c r="N114" s="5" t="s">
        <v>555</v>
      </c>
      <c r="O114" s="5" t="s">
        <v>51</v>
      </c>
      <c r="P114" s="5" t="s">
        <v>54</v>
      </c>
      <c r="Q114" s="5" t="s">
        <v>237</v>
      </c>
      <c r="R114" s="5" t="s">
        <v>237</v>
      </c>
      <c r="S114" s="5" t="s">
        <v>237</v>
      </c>
      <c r="T114" s="5" t="s">
        <v>449</v>
      </c>
      <c r="U114" s="5" t="s">
        <v>56</v>
      </c>
      <c r="V114" s="5" t="s">
        <v>86</v>
      </c>
      <c r="W114" s="5" t="s">
        <v>86</v>
      </c>
      <c r="X114" s="5" t="s">
        <v>68</v>
      </c>
      <c r="Y114" s="5" t="s">
        <v>68</v>
      </c>
      <c r="Z114" s="5" t="s">
        <v>343</v>
      </c>
      <c r="AA114" s="5" t="s">
        <v>573</v>
      </c>
      <c r="AB114" s="5" t="s">
        <v>981</v>
      </c>
      <c r="AC114" s="5" t="s">
        <v>312</v>
      </c>
      <c r="AD114" s="5" t="s">
        <v>313</v>
      </c>
      <c r="AE114" s="5">
        <v>2015</v>
      </c>
      <c r="AF114" s="5">
        <v>2018</v>
      </c>
      <c r="AG114" s="5"/>
      <c r="AH114" s="7">
        <v>32412</v>
      </c>
      <c r="AI114" s="5">
        <v>2018</v>
      </c>
      <c r="AJ114" s="5">
        <v>706</v>
      </c>
      <c r="AK114" s="5" t="s">
        <v>355</v>
      </c>
      <c r="AL114" s="8">
        <v>45.9</v>
      </c>
      <c r="AM114" s="5" t="s">
        <v>173</v>
      </c>
      <c r="AN114" s="5"/>
      <c r="AO114" s="5">
        <v>1684.78</v>
      </c>
      <c r="AP114" s="5"/>
      <c r="AQ114" s="5" t="s">
        <v>586</v>
      </c>
      <c r="AR114" s="5"/>
      <c r="AS114" s="5"/>
      <c r="AT114" s="5"/>
      <c r="AU114" s="5" t="s">
        <v>574</v>
      </c>
      <c r="AV114" s="10"/>
    </row>
    <row r="115" spans="1:49" ht="15" customHeight="1" thickBot="1">
      <c r="A115" s="5">
        <v>114</v>
      </c>
      <c r="B115" s="27" t="s">
        <v>39</v>
      </c>
      <c r="C115" s="28" t="s">
        <v>467</v>
      </c>
      <c r="D115" s="29"/>
      <c r="E115" s="27" t="s">
        <v>468</v>
      </c>
      <c r="F115" s="27" t="s">
        <v>104</v>
      </c>
      <c r="G115" s="27" t="s">
        <v>98</v>
      </c>
      <c r="H115" s="27" t="s">
        <v>102</v>
      </c>
      <c r="I115" s="27" t="s">
        <v>43</v>
      </c>
      <c r="J115" s="30" t="s">
        <v>653</v>
      </c>
      <c r="K115" s="27" t="s">
        <v>44</v>
      </c>
      <c r="L115" s="30" t="s">
        <v>654</v>
      </c>
      <c r="M115" s="27" t="s">
        <v>655</v>
      </c>
      <c r="N115" s="30" t="s">
        <v>656</v>
      </c>
      <c r="O115" s="30" t="s">
        <v>657</v>
      </c>
      <c r="P115" s="27" t="s">
        <v>54</v>
      </c>
      <c r="Q115" s="30" t="s">
        <v>658</v>
      </c>
      <c r="R115" s="30" t="s">
        <v>659</v>
      </c>
      <c r="S115" s="27"/>
      <c r="T115" s="30" t="s">
        <v>660</v>
      </c>
      <c r="U115" s="27" t="s">
        <v>56</v>
      </c>
      <c r="V115" s="27" t="s">
        <v>62</v>
      </c>
      <c r="W115" s="5" t="s">
        <v>86</v>
      </c>
      <c r="X115" s="5" t="s">
        <v>86</v>
      </c>
      <c r="Y115" s="5" t="s">
        <v>86</v>
      </c>
      <c r="Z115" s="5" t="s">
        <v>86</v>
      </c>
      <c r="AA115" s="27"/>
      <c r="AB115" s="5" t="s">
        <v>981</v>
      </c>
      <c r="AC115" s="30" t="s">
        <v>661</v>
      </c>
      <c r="AD115" s="27" t="s">
        <v>662</v>
      </c>
      <c r="AE115" s="31">
        <v>36617</v>
      </c>
      <c r="AF115" s="31">
        <v>38898</v>
      </c>
      <c r="AG115" s="27">
        <v>63</v>
      </c>
      <c r="AH115" s="32"/>
      <c r="AI115" s="27">
        <v>2018</v>
      </c>
      <c r="AJ115" s="27" t="s">
        <v>663</v>
      </c>
      <c r="AK115" s="27"/>
      <c r="AL115" s="27"/>
      <c r="AM115" s="27" t="s">
        <v>579</v>
      </c>
      <c r="AN115" s="27"/>
      <c r="AO115" s="27"/>
      <c r="AP115" s="27"/>
      <c r="AQ115" s="30" t="s">
        <v>664</v>
      </c>
      <c r="AR115" s="30" t="s">
        <v>71</v>
      </c>
      <c r="AS115" s="30" t="s">
        <v>665</v>
      </c>
      <c r="AT115" s="30" t="s">
        <v>666</v>
      </c>
      <c r="AU115" s="30" t="s">
        <v>667</v>
      </c>
      <c r="AV115" s="33" t="s">
        <v>668</v>
      </c>
      <c r="AW115" s="30" t="s">
        <v>668</v>
      </c>
    </row>
    <row r="116" spans="1:49" ht="15" customHeight="1" thickBot="1">
      <c r="A116" s="5">
        <v>115</v>
      </c>
      <c r="B116" s="27" t="s">
        <v>39</v>
      </c>
      <c r="C116" s="28" t="s">
        <v>93</v>
      </c>
      <c r="D116" s="27"/>
      <c r="E116" s="27" t="s">
        <v>115</v>
      </c>
      <c r="F116" s="27" t="s">
        <v>106</v>
      </c>
      <c r="G116" s="27" t="s">
        <v>100</v>
      </c>
      <c r="H116" s="27" t="s">
        <v>102</v>
      </c>
      <c r="I116" s="27" t="s">
        <v>42</v>
      </c>
      <c r="J116" s="30" t="s">
        <v>669</v>
      </c>
      <c r="K116" s="27" t="s">
        <v>48</v>
      </c>
      <c r="L116" s="30" t="s">
        <v>144</v>
      </c>
      <c r="M116" s="30" t="s">
        <v>670</v>
      </c>
      <c r="N116" s="27" t="s">
        <v>160</v>
      </c>
      <c r="O116" s="27" t="s">
        <v>50</v>
      </c>
      <c r="P116" s="27" t="s">
        <v>54</v>
      </c>
      <c r="Q116" s="30" t="s">
        <v>671</v>
      </c>
      <c r="R116" s="30" t="s">
        <v>672</v>
      </c>
      <c r="S116" s="30" t="s">
        <v>673</v>
      </c>
      <c r="T116" s="30" t="s">
        <v>674</v>
      </c>
      <c r="U116" s="27" t="s">
        <v>57</v>
      </c>
      <c r="V116" s="27" t="s">
        <v>62</v>
      </c>
      <c r="W116" s="27" t="s">
        <v>65</v>
      </c>
      <c r="X116" s="27" t="s">
        <v>68</v>
      </c>
      <c r="Y116" s="27" t="s">
        <v>68</v>
      </c>
      <c r="Z116" s="30" t="s">
        <v>675</v>
      </c>
      <c r="AA116" s="30" t="s">
        <v>676</v>
      </c>
      <c r="AB116" s="5" t="s">
        <v>981</v>
      </c>
      <c r="AC116" s="30" t="s">
        <v>677</v>
      </c>
      <c r="AD116" s="27" t="s">
        <v>662</v>
      </c>
      <c r="AE116" s="31">
        <v>38596</v>
      </c>
      <c r="AF116" s="31">
        <v>40633</v>
      </c>
      <c r="AG116" s="27">
        <v>67</v>
      </c>
      <c r="AH116" s="34">
        <v>3770771</v>
      </c>
      <c r="AI116" s="27">
        <v>2018</v>
      </c>
      <c r="AJ116" s="27" t="s">
        <v>970</v>
      </c>
      <c r="AK116" s="27"/>
      <c r="AL116" s="27" t="s">
        <v>971</v>
      </c>
      <c r="AM116" s="27" t="s">
        <v>678</v>
      </c>
      <c r="AN116" s="35" t="s">
        <v>984</v>
      </c>
      <c r="AO116" s="35">
        <v>4.2999999999999997E-2</v>
      </c>
      <c r="AP116" s="30" t="s">
        <v>679</v>
      </c>
      <c r="AQ116" s="30" t="s">
        <v>980</v>
      </c>
      <c r="AR116" s="27" t="s">
        <v>71</v>
      </c>
      <c r="AS116" s="36" t="s">
        <v>680</v>
      </c>
      <c r="AT116" s="30" t="s">
        <v>681</v>
      </c>
      <c r="AU116" s="30" t="s">
        <v>682</v>
      </c>
      <c r="AV116" s="37"/>
      <c r="AW116" s="30"/>
    </row>
    <row r="117" spans="1:49" ht="15" customHeight="1" thickBot="1">
      <c r="A117" s="5">
        <v>116</v>
      </c>
      <c r="B117" s="27" t="s">
        <v>39</v>
      </c>
      <c r="C117" s="28" t="s">
        <v>683</v>
      </c>
      <c r="D117" s="30"/>
      <c r="E117" s="30" t="s">
        <v>118</v>
      </c>
      <c r="F117" s="30" t="s">
        <v>105</v>
      </c>
      <c r="G117" s="30" t="s">
        <v>101</v>
      </c>
      <c r="H117" s="30" t="s">
        <v>102</v>
      </c>
      <c r="I117" s="27" t="s">
        <v>42</v>
      </c>
      <c r="J117" s="30" t="s">
        <v>684</v>
      </c>
      <c r="K117" s="27" t="s">
        <v>74</v>
      </c>
      <c r="L117" s="30" t="s">
        <v>685</v>
      </c>
      <c r="M117" s="30" t="s">
        <v>686</v>
      </c>
      <c r="N117" s="30" t="s">
        <v>687</v>
      </c>
      <c r="O117" s="27" t="s">
        <v>50</v>
      </c>
      <c r="P117" s="27" t="s">
        <v>54</v>
      </c>
      <c r="Q117" s="30" t="s">
        <v>688</v>
      </c>
      <c r="R117" s="30" t="s">
        <v>977</v>
      </c>
      <c r="S117" s="27"/>
      <c r="T117" s="30" t="s">
        <v>689</v>
      </c>
      <c r="U117" s="27" t="s">
        <v>56</v>
      </c>
      <c r="V117" s="27" t="s">
        <v>62</v>
      </c>
      <c r="W117" s="5" t="s">
        <v>86</v>
      </c>
      <c r="X117" s="5" t="s">
        <v>86</v>
      </c>
      <c r="Y117" s="5" t="s">
        <v>86</v>
      </c>
      <c r="Z117" s="5" t="s">
        <v>86</v>
      </c>
      <c r="AA117" s="30" t="s">
        <v>690</v>
      </c>
      <c r="AB117" s="5" t="s">
        <v>981</v>
      </c>
      <c r="AC117" s="30" t="s">
        <v>691</v>
      </c>
      <c r="AD117" s="27" t="s">
        <v>662</v>
      </c>
      <c r="AE117" s="31">
        <v>40544</v>
      </c>
      <c r="AF117" s="31">
        <v>41638</v>
      </c>
      <c r="AG117" s="27">
        <v>36</v>
      </c>
      <c r="AH117" s="27"/>
      <c r="AI117" s="27">
        <v>2018</v>
      </c>
      <c r="AJ117" s="27"/>
      <c r="AK117" s="27"/>
      <c r="AL117" s="27"/>
      <c r="AM117" s="27" t="s">
        <v>579</v>
      </c>
      <c r="AN117" s="27"/>
      <c r="AO117" s="30"/>
      <c r="AP117" s="30"/>
      <c r="AQ117" s="30" t="s">
        <v>692</v>
      </c>
      <c r="AR117" s="27" t="s">
        <v>71</v>
      </c>
      <c r="AS117" s="36" t="s">
        <v>693</v>
      </c>
      <c r="AT117" s="30" t="s">
        <v>694</v>
      </c>
      <c r="AU117" s="30" t="s">
        <v>695</v>
      </c>
      <c r="AV117" s="37"/>
      <c r="AW117" s="30"/>
    </row>
    <row r="118" spans="1:49" ht="15" customHeight="1">
      <c r="A118" s="5">
        <v>117</v>
      </c>
      <c r="B118" s="27" t="s">
        <v>39</v>
      </c>
      <c r="C118" s="28" t="s">
        <v>696</v>
      </c>
      <c r="D118" s="27"/>
      <c r="E118" s="27" t="s">
        <v>117</v>
      </c>
      <c r="F118" s="27" t="s">
        <v>103</v>
      </c>
      <c r="G118" s="27" t="s">
        <v>98</v>
      </c>
      <c r="H118" s="27" t="s">
        <v>102</v>
      </c>
      <c r="I118" s="27" t="s">
        <v>42</v>
      </c>
      <c r="J118" s="27" t="s">
        <v>39</v>
      </c>
      <c r="K118" s="27" t="s">
        <v>76</v>
      </c>
      <c r="L118" s="27" t="s">
        <v>697</v>
      </c>
      <c r="M118" s="30" t="s">
        <v>698</v>
      </c>
      <c r="N118" s="27" t="s">
        <v>177</v>
      </c>
      <c r="O118" s="27" t="s">
        <v>51</v>
      </c>
      <c r="P118" s="27" t="s">
        <v>54</v>
      </c>
      <c r="Q118" s="30" t="s">
        <v>699</v>
      </c>
      <c r="R118" s="30" t="s">
        <v>700</v>
      </c>
      <c r="S118" s="27" t="s">
        <v>701</v>
      </c>
      <c r="T118" s="30" t="s">
        <v>932</v>
      </c>
      <c r="U118" s="27" t="s">
        <v>56</v>
      </c>
      <c r="V118" s="27" t="s">
        <v>62</v>
      </c>
      <c r="W118" s="27" t="s">
        <v>65</v>
      </c>
      <c r="X118" s="27" t="s">
        <v>68</v>
      </c>
      <c r="Y118" s="27" t="s">
        <v>68</v>
      </c>
      <c r="Z118" s="30" t="s">
        <v>702</v>
      </c>
      <c r="AA118" s="30" t="s">
        <v>703</v>
      </c>
      <c r="AB118" s="5" t="s">
        <v>981</v>
      </c>
      <c r="AC118" s="30" t="s">
        <v>704</v>
      </c>
      <c r="AD118" s="27" t="s">
        <v>662</v>
      </c>
      <c r="AE118" s="31">
        <v>40422</v>
      </c>
      <c r="AF118" s="31">
        <v>42094</v>
      </c>
      <c r="AG118" s="27">
        <v>55</v>
      </c>
      <c r="AH118" s="27">
        <f>AN118+AO118+15499.89</f>
        <v>414453.04000000004</v>
      </c>
      <c r="AI118" s="27">
        <v>2015</v>
      </c>
      <c r="AJ118" s="27" t="s">
        <v>705</v>
      </c>
      <c r="AK118" s="27" t="s">
        <v>70</v>
      </c>
      <c r="AL118" s="38">
        <f>AH118/3000</f>
        <v>138.15101333333334</v>
      </c>
      <c r="AM118" s="38" t="s">
        <v>678</v>
      </c>
      <c r="AN118" s="38">
        <v>318570.82</v>
      </c>
      <c r="AO118" s="38">
        <v>80382.33</v>
      </c>
      <c r="AP118" s="30" t="s">
        <v>706</v>
      </c>
      <c r="AQ118" s="30" t="s">
        <v>707</v>
      </c>
      <c r="AR118" s="27" t="s">
        <v>71</v>
      </c>
      <c r="AS118" s="27" t="s">
        <v>708</v>
      </c>
      <c r="AT118" s="30" t="s">
        <v>709</v>
      </c>
      <c r="AU118" s="30" t="s">
        <v>710</v>
      </c>
      <c r="AV118" s="39" t="s">
        <v>711</v>
      </c>
      <c r="AW118" s="30" t="s">
        <v>711</v>
      </c>
    </row>
    <row r="119" spans="1:49" ht="15" customHeight="1" thickBot="1">
      <c r="A119" s="5">
        <v>118</v>
      </c>
      <c r="B119" s="27" t="s">
        <v>39</v>
      </c>
      <c r="C119" s="28" t="s">
        <v>95</v>
      </c>
      <c r="D119" s="30"/>
      <c r="E119" s="27" t="s">
        <v>117</v>
      </c>
      <c r="F119" s="27" t="s">
        <v>103</v>
      </c>
      <c r="G119" s="27" t="s">
        <v>98</v>
      </c>
      <c r="H119" s="27" t="s">
        <v>102</v>
      </c>
      <c r="I119" s="27" t="s">
        <v>42</v>
      </c>
      <c r="J119" s="27" t="s">
        <v>39</v>
      </c>
      <c r="K119" s="27" t="s">
        <v>44</v>
      </c>
      <c r="L119" s="27" t="s">
        <v>712</v>
      </c>
      <c r="M119" s="27" t="s">
        <v>713</v>
      </c>
      <c r="N119" s="27" t="s">
        <v>177</v>
      </c>
      <c r="O119" s="27" t="s">
        <v>51</v>
      </c>
      <c r="P119" s="27" t="s">
        <v>54</v>
      </c>
      <c r="Q119" s="30" t="s">
        <v>714</v>
      </c>
      <c r="R119" s="30" t="s">
        <v>715</v>
      </c>
      <c r="S119" s="27" t="s">
        <v>701</v>
      </c>
      <c r="T119" s="30" t="s">
        <v>716</v>
      </c>
      <c r="U119" s="27" t="s">
        <v>56</v>
      </c>
      <c r="V119" s="27" t="s">
        <v>61</v>
      </c>
      <c r="W119" s="27" t="s">
        <v>62</v>
      </c>
      <c r="X119" s="27" t="s">
        <v>68</v>
      </c>
      <c r="Y119" s="27" t="s">
        <v>68</v>
      </c>
      <c r="Z119" s="30" t="s">
        <v>702</v>
      </c>
      <c r="AA119" s="30" t="s">
        <v>717</v>
      </c>
      <c r="AB119" s="5" t="s">
        <v>981</v>
      </c>
      <c r="AC119" s="30" t="s">
        <v>704</v>
      </c>
      <c r="AD119" s="27" t="s">
        <v>662</v>
      </c>
      <c r="AE119" s="31">
        <v>40422</v>
      </c>
      <c r="AF119" s="31">
        <v>42094</v>
      </c>
      <c r="AG119" s="27">
        <v>55</v>
      </c>
      <c r="AH119" s="27">
        <f>AN119+AO119+791.04</f>
        <v>104731.81</v>
      </c>
      <c r="AI119" s="27">
        <v>2015</v>
      </c>
      <c r="AJ119" s="27" t="s">
        <v>718</v>
      </c>
      <c r="AK119" s="27" t="s">
        <v>70</v>
      </c>
      <c r="AL119" s="38">
        <f>AH119/10</f>
        <v>10473.181</v>
      </c>
      <c r="AM119" s="38" t="s">
        <v>678</v>
      </c>
      <c r="AN119" s="38">
        <v>103039.17</v>
      </c>
      <c r="AO119" s="38">
        <v>901.6</v>
      </c>
      <c r="AP119" s="30" t="s">
        <v>719</v>
      </c>
      <c r="AQ119" s="30" t="s">
        <v>707</v>
      </c>
      <c r="AR119" s="27" t="s">
        <v>71</v>
      </c>
      <c r="AS119" s="27" t="s">
        <v>708</v>
      </c>
      <c r="AT119" s="30" t="s">
        <v>709</v>
      </c>
      <c r="AU119" s="30"/>
      <c r="AV119" s="40"/>
      <c r="AW119" s="30"/>
    </row>
    <row r="120" spans="1:49" ht="15" customHeight="1" thickBot="1">
      <c r="A120" s="5">
        <v>119</v>
      </c>
      <c r="B120" s="27" t="s">
        <v>41</v>
      </c>
      <c r="C120" s="28" t="s">
        <v>720</v>
      </c>
      <c r="D120" s="27"/>
      <c r="E120" s="27" t="s">
        <v>721</v>
      </c>
      <c r="F120" s="27" t="s">
        <v>722</v>
      </c>
      <c r="G120" s="27" t="s">
        <v>98</v>
      </c>
      <c r="H120" s="27" t="s">
        <v>102</v>
      </c>
      <c r="I120" s="27" t="s">
        <v>42</v>
      </c>
      <c r="J120" s="30" t="s">
        <v>723</v>
      </c>
      <c r="K120" s="27" t="s">
        <v>724</v>
      </c>
      <c r="L120" s="30" t="s">
        <v>725</v>
      </c>
      <c r="M120" s="27"/>
      <c r="N120" s="30" t="s">
        <v>726</v>
      </c>
      <c r="O120" s="27" t="s">
        <v>51</v>
      </c>
      <c r="P120" s="27" t="s">
        <v>54</v>
      </c>
      <c r="Q120" s="30" t="s">
        <v>727</v>
      </c>
      <c r="R120" s="30" t="s">
        <v>728</v>
      </c>
      <c r="S120" s="27"/>
      <c r="T120" s="30" t="s">
        <v>729</v>
      </c>
      <c r="U120" s="27" t="s">
        <v>56</v>
      </c>
      <c r="V120" s="5" t="s">
        <v>86</v>
      </c>
      <c r="W120" s="5" t="s">
        <v>86</v>
      </c>
      <c r="X120" s="5" t="s">
        <v>86</v>
      </c>
      <c r="Y120" s="5" t="s">
        <v>86</v>
      </c>
      <c r="Z120" s="5" t="s">
        <v>86</v>
      </c>
      <c r="AA120" s="27"/>
      <c r="AB120" s="5" t="s">
        <v>981</v>
      </c>
      <c r="AC120" s="30" t="s">
        <v>730</v>
      </c>
      <c r="AD120" s="31" t="s">
        <v>662</v>
      </c>
      <c r="AE120" s="31">
        <v>40422</v>
      </c>
      <c r="AF120" s="31">
        <v>41517</v>
      </c>
      <c r="AG120" s="27">
        <v>36</v>
      </c>
      <c r="AH120" s="27"/>
      <c r="AI120" s="27">
        <v>2018</v>
      </c>
      <c r="AJ120" s="27"/>
      <c r="AK120" s="27"/>
      <c r="AL120" s="27"/>
      <c r="AM120" s="27" t="s">
        <v>579</v>
      </c>
      <c r="AN120" s="27"/>
      <c r="AO120" s="27"/>
      <c r="AP120" s="27"/>
      <c r="AQ120" s="30" t="s">
        <v>664</v>
      </c>
      <c r="AR120" s="27"/>
      <c r="AS120" s="27"/>
      <c r="AT120" s="30" t="s">
        <v>731</v>
      </c>
      <c r="AU120" s="27"/>
      <c r="AV120" s="33" t="s">
        <v>732</v>
      </c>
      <c r="AW120" s="30" t="s">
        <v>732</v>
      </c>
    </row>
    <row r="121" spans="1:49" ht="15" customHeight="1" thickBot="1">
      <c r="A121" s="5">
        <v>120</v>
      </c>
      <c r="B121" s="27" t="s">
        <v>39</v>
      </c>
      <c r="C121" s="30" t="s">
        <v>481</v>
      </c>
      <c r="D121" s="27"/>
      <c r="E121" s="27" t="s">
        <v>454</v>
      </c>
      <c r="F121" s="27" t="s">
        <v>733</v>
      </c>
      <c r="G121" s="27" t="s">
        <v>98</v>
      </c>
      <c r="H121" s="27" t="s">
        <v>102</v>
      </c>
      <c r="I121" s="27" t="s">
        <v>43</v>
      </c>
      <c r="J121" s="30" t="s">
        <v>734</v>
      </c>
      <c r="K121" s="27" t="s">
        <v>49</v>
      </c>
      <c r="L121" s="27" t="s">
        <v>735</v>
      </c>
      <c r="M121" s="30" t="s">
        <v>736</v>
      </c>
      <c r="N121" s="27" t="s">
        <v>160</v>
      </c>
      <c r="O121" s="27" t="s">
        <v>51</v>
      </c>
      <c r="P121" s="27" t="s">
        <v>54</v>
      </c>
      <c r="Q121" s="30" t="s">
        <v>737</v>
      </c>
      <c r="R121" s="30" t="s">
        <v>978</v>
      </c>
      <c r="S121" s="27"/>
      <c r="T121" s="30" t="s">
        <v>738</v>
      </c>
      <c r="U121" s="27" t="s">
        <v>57</v>
      </c>
      <c r="V121" s="27" t="s">
        <v>61</v>
      </c>
      <c r="W121" s="5" t="s">
        <v>86</v>
      </c>
      <c r="X121" s="5" t="s">
        <v>86</v>
      </c>
      <c r="Y121" s="5" t="s">
        <v>86</v>
      </c>
      <c r="Z121" s="5" t="s">
        <v>86</v>
      </c>
      <c r="AA121" s="30"/>
      <c r="AB121" s="27" t="s">
        <v>981</v>
      </c>
      <c r="AC121" s="30" t="s">
        <v>739</v>
      </c>
      <c r="AD121" s="27" t="s">
        <v>662</v>
      </c>
      <c r="AE121" s="31">
        <v>41183</v>
      </c>
      <c r="AF121" s="31">
        <v>43100</v>
      </c>
      <c r="AG121" s="27">
        <v>63</v>
      </c>
      <c r="AH121" s="30" t="s">
        <v>983</v>
      </c>
      <c r="AI121" s="27">
        <v>2018</v>
      </c>
      <c r="AJ121" s="27" t="s">
        <v>740</v>
      </c>
      <c r="AK121" s="27"/>
      <c r="AL121" s="30" t="s">
        <v>741</v>
      </c>
      <c r="AM121" s="27" t="s">
        <v>678</v>
      </c>
      <c r="AN121" s="27"/>
      <c r="AO121" s="27"/>
      <c r="AP121" s="27"/>
      <c r="AQ121" s="30" t="s">
        <v>742</v>
      </c>
      <c r="AR121" s="27"/>
      <c r="AS121" s="27"/>
      <c r="AT121" s="30" t="s">
        <v>743</v>
      </c>
      <c r="AU121" s="30"/>
      <c r="AV121" s="33" t="s">
        <v>744</v>
      </c>
      <c r="AW121" s="30" t="s">
        <v>744</v>
      </c>
    </row>
    <row r="122" spans="1:49" ht="15" customHeight="1" thickBot="1">
      <c r="A122" s="5">
        <v>121</v>
      </c>
      <c r="B122" s="27" t="s">
        <v>39</v>
      </c>
      <c r="C122" s="30" t="s">
        <v>483</v>
      </c>
      <c r="D122" s="27"/>
      <c r="E122" s="27" t="s">
        <v>454</v>
      </c>
      <c r="F122" s="27" t="s">
        <v>733</v>
      </c>
      <c r="G122" s="27" t="s">
        <v>98</v>
      </c>
      <c r="H122" s="27" t="s">
        <v>102</v>
      </c>
      <c r="I122" s="27" t="s">
        <v>43</v>
      </c>
      <c r="J122" s="30" t="s">
        <v>734</v>
      </c>
      <c r="K122" s="27" t="s">
        <v>49</v>
      </c>
      <c r="L122" s="30" t="s">
        <v>745</v>
      </c>
      <c r="M122" s="30" t="s">
        <v>746</v>
      </c>
      <c r="N122" s="27" t="s">
        <v>177</v>
      </c>
      <c r="O122" s="27" t="s">
        <v>51</v>
      </c>
      <c r="P122" s="27" t="s">
        <v>54</v>
      </c>
      <c r="Q122" s="30"/>
      <c r="R122" s="30"/>
      <c r="S122" s="27"/>
      <c r="T122" s="30" t="s">
        <v>747</v>
      </c>
      <c r="U122" s="27" t="s">
        <v>57</v>
      </c>
      <c r="V122" s="27"/>
      <c r="W122" s="5" t="s">
        <v>86</v>
      </c>
      <c r="X122" s="5" t="s">
        <v>86</v>
      </c>
      <c r="Y122" s="5" t="s">
        <v>86</v>
      </c>
      <c r="Z122" s="5" t="s">
        <v>86</v>
      </c>
      <c r="AA122" s="30"/>
      <c r="AB122" s="5" t="s">
        <v>981</v>
      </c>
      <c r="AC122" s="30" t="s">
        <v>748</v>
      </c>
      <c r="AD122" s="27" t="s">
        <v>662</v>
      </c>
      <c r="AE122" s="31">
        <v>41061</v>
      </c>
      <c r="AF122" s="31">
        <v>43100</v>
      </c>
      <c r="AG122" s="27">
        <v>67</v>
      </c>
      <c r="AH122" s="27">
        <v>199800</v>
      </c>
      <c r="AI122" s="27">
        <v>2018</v>
      </c>
      <c r="AJ122" s="27" t="s">
        <v>749</v>
      </c>
      <c r="AK122" s="27"/>
      <c r="AL122" s="38">
        <f>AH122/5.45</f>
        <v>36660.550458715596</v>
      </c>
      <c r="AM122" s="27" t="s">
        <v>678</v>
      </c>
      <c r="AN122" s="27">
        <v>123000</v>
      </c>
      <c r="AO122" s="27"/>
      <c r="AP122" s="27"/>
      <c r="AQ122" s="30" t="s">
        <v>750</v>
      </c>
      <c r="AR122" s="27"/>
      <c r="AS122" s="27"/>
      <c r="AT122" s="30" t="s">
        <v>751</v>
      </c>
      <c r="AU122" s="30"/>
      <c r="AV122" s="33" t="s">
        <v>752</v>
      </c>
      <c r="AW122" s="30" t="s">
        <v>752</v>
      </c>
    </row>
    <row r="123" spans="1:49" ht="15" customHeight="1">
      <c r="A123" s="5">
        <v>122</v>
      </c>
      <c r="B123" s="27" t="s">
        <v>39</v>
      </c>
      <c r="C123" s="30" t="s">
        <v>972</v>
      </c>
      <c r="D123" s="27"/>
      <c r="E123" s="27" t="s">
        <v>118</v>
      </c>
      <c r="F123" s="27" t="s">
        <v>105</v>
      </c>
      <c r="G123" s="27" t="s">
        <v>101</v>
      </c>
      <c r="H123" s="27" t="s">
        <v>102</v>
      </c>
      <c r="I123" s="27" t="s">
        <v>42</v>
      </c>
      <c r="J123" s="30" t="s">
        <v>985</v>
      </c>
      <c r="K123" s="27" t="s">
        <v>44</v>
      </c>
      <c r="L123" s="30" t="s">
        <v>766</v>
      </c>
      <c r="M123" s="30" t="s">
        <v>753</v>
      </c>
      <c r="N123" s="30" t="s">
        <v>754</v>
      </c>
      <c r="O123" s="27" t="s">
        <v>52</v>
      </c>
      <c r="P123" s="27" t="s">
        <v>54</v>
      </c>
      <c r="Q123" s="30" t="s">
        <v>755</v>
      </c>
      <c r="R123" s="30" t="s">
        <v>756</v>
      </c>
      <c r="S123" s="30" t="s">
        <v>757</v>
      </c>
      <c r="T123" s="30" t="s">
        <v>973</v>
      </c>
      <c r="U123" s="27" t="s">
        <v>57</v>
      </c>
      <c r="V123" s="27" t="s">
        <v>60</v>
      </c>
      <c r="W123" s="27" t="s">
        <v>64</v>
      </c>
      <c r="X123" s="27" t="s">
        <v>69</v>
      </c>
      <c r="Y123" s="27" t="s">
        <v>58</v>
      </c>
      <c r="Z123" s="30" t="s">
        <v>758</v>
      </c>
      <c r="AA123" s="30" t="s">
        <v>759</v>
      </c>
      <c r="AB123" s="5" t="s">
        <v>981</v>
      </c>
      <c r="AC123" s="30" t="s">
        <v>760</v>
      </c>
      <c r="AD123" s="27" t="s">
        <v>662</v>
      </c>
      <c r="AE123" s="31">
        <v>41456</v>
      </c>
      <c r="AF123" s="31">
        <v>42551</v>
      </c>
      <c r="AG123" s="27">
        <v>36</v>
      </c>
      <c r="AH123" s="27">
        <v>380000</v>
      </c>
      <c r="AI123" s="27">
        <v>2017</v>
      </c>
      <c r="AJ123" s="27">
        <v>215000</v>
      </c>
      <c r="AK123" s="27" t="s">
        <v>70</v>
      </c>
      <c r="AL123" s="30" t="s">
        <v>761</v>
      </c>
      <c r="AM123" s="27" t="s">
        <v>678</v>
      </c>
      <c r="AN123" s="27"/>
      <c r="AO123" s="27"/>
      <c r="AP123" s="27"/>
      <c r="AQ123" s="30" t="s">
        <v>762</v>
      </c>
      <c r="AR123" s="27"/>
      <c r="AS123" s="27" t="s">
        <v>763</v>
      </c>
      <c r="AT123" s="30" t="s">
        <v>764</v>
      </c>
      <c r="AU123" s="30" t="s">
        <v>765</v>
      </c>
      <c r="AV123" s="41"/>
      <c r="AW123" s="30"/>
    </row>
    <row r="124" spans="1:49" ht="15" customHeight="1" thickBot="1">
      <c r="A124" s="5">
        <v>123</v>
      </c>
      <c r="B124" s="27" t="s">
        <v>39</v>
      </c>
      <c r="C124" s="30" t="s">
        <v>972</v>
      </c>
      <c r="D124" s="27"/>
      <c r="E124" s="27" t="s">
        <v>118</v>
      </c>
      <c r="F124" s="27" t="s">
        <v>105</v>
      </c>
      <c r="G124" s="27" t="s">
        <v>101</v>
      </c>
      <c r="H124" s="27" t="s">
        <v>102</v>
      </c>
      <c r="I124" s="27" t="s">
        <v>42</v>
      </c>
      <c r="J124" s="30" t="s">
        <v>985</v>
      </c>
      <c r="K124" s="27" t="s">
        <v>44</v>
      </c>
      <c r="L124" s="30" t="s">
        <v>766</v>
      </c>
      <c r="M124" s="30" t="s">
        <v>767</v>
      </c>
      <c r="N124" s="30" t="s">
        <v>768</v>
      </c>
      <c r="O124" s="30" t="s">
        <v>52</v>
      </c>
      <c r="P124" s="27" t="s">
        <v>54</v>
      </c>
      <c r="Q124" s="30" t="s">
        <v>769</v>
      </c>
      <c r="R124" s="30" t="s">
        <v>756</v>
      </c>
      <c r="S124" s="30" t="s">
        <v>757</v>
      </c>
      <c r="T124" s="30" t="s">
        <v>770</v>
      </c>
      <c r="U124" s="27" t="s">
        <v>62</v>
      </c>
      <c r="V124" s="27" t="s">
        <v>61</v>
      </c>
      <c r="W124" s="27" t="s">
        <v>62</v>
      </c>
      <c r="X124" s="27" t="s">
        <v>68</v>
      </c>
      <c r="Y124" s="27" t="s">
        <v>68</v>
      </c>
      <c r="Z124" s="30" t="s">
        <v>771</v>
      </c>
      <c r="AA124" s="30" t="s">
        <v>772</v>
      </c>
      <c r="AB124" s="5" t="s">
        <v>981</v>
      </c>
      <c r="AC124" s="30" t="s">
        <v>760</v>
      </c>
      <c r="AD124" s="27" t="s">
        <v>662</v>
      </c>
      <c r="AE124" s="31">
        <v>41456</v>
      </c>
      <c r="AF124" s="31">
        <v>42551</v>
      </c>
      <c r="AG124" s="27">
        <v>36</v>
      </c>
      <c r="AH124" s="27"/>
      <c r="AI124" s="27">
        <v>2017</v>
      </c>
      <c r="AJ124" s="27">
        <v>31000</v>
      </c>
      <c r="AK124" s="27" t="s">
        <v>70</v>
      </c>
      <c r="AL124" s="30" t="s">
        <v>761</v>
      </c>
      <c r="AM124" s="27" t="s">
        <v>678</v>
      </c>
      <c r="AN124" s="27"/>
      <c r="AO124" s="27"/>
      <c r="AP124" s="27"/>
      <c r="AQ124" s="30" t="s">
        <v>762</v>
      </c>
      <c r="AR124" s="27"/>
      <c r="AS124" s="27" t="s">
        <v>763</v>
      </c>
      <c r="AT124" s="30" t="s">
        <v>764</v>
      </c>
      <c r="AU124" s="30" t="s">
        <v>765</v>
      </c>
      <c r="AV124" s="41"/>
      <c r="AW124" s="30"/>
    </row>
    <row r="125" spans="1:49" ht="15" customHeight="1" thickBot="1">
      <c r="A125" s="5">
        <v>124</v>
      </c>
      <c r="B125" s="27" t="s">
        <v>39</v>
      </c>
      <c r="C125" s="27" t="s">
        <v>974</v>
      </c>
      <c r="D125" s="27"/>
      <c r="E125" s="27" t="s">
        <v>454</v>
      </c>
      <c r="F125" s="27" t="s">
        <v>733</v>
      </c>
      <c r="G125" s="27" t="s">
        <v>98</v>
      </c>
      <c r="H125" s="27" t="s">
        <v>102</v>
      </c>
      <c r="I125" s="27" t="s">
        <v>43</v>
      </c>
      <c r="J125" s="30" t="s">
        <v>773</v>
      </c>
      <c r="K125" s="27" t="s">
        <v>49</v>
      </c>
      <c r="L125" s="30" t="s">
        <v>774</v>
      </c>
      <c r="M125" s="30" t="s">
        <v>775</v>
      </c>
      <c r="N125" s="27" t="s">
        <v>776</v>
      </c>
      <c r="O125" s="27" t="s">
        <v>51</v>
      </c>
      <c r="P125" s="27" t="s">
        <v>53</v>
      </c>
      <c r="Q125" s="30" t="s">
        <v>777</v>
      </c>
      <c r="R125" s="30" t="s">
        <v>979</v>
      </c>
      <c r="S125" s="27" t="s">
        <v>778</v>
      </c>
      <c r="T125" s="30" t="s">
        <v>779</v>
      </c>
      <c r="U125" s="27" t="s">
        <v>780</v>
      </c>
      <c r="V125" s="27" t="s">
        <v>781</v>
      </c>
      <c r="W125" s="27" t="s">
        <v>782</v>
      </c>
      <c r="X125" s="27" t="s">
        <v>783</v>
      </c>
      <c r="Y125" s="27" t="s">
        <v>784</v>
      </c>
      <c r="Z125" s="30" t="s">
        <v>785</v>
      </c>
      <c r="AA125" s="27" t="s">
        <v>786</v>
      </c>
      <c r="AB125" s="5" t="s">
        <v>981</v>
      </c>
      <c r="AC125" s="30" t="s">
        <v>787</v>
      </c>
      <c r="AD125" s="27" t="s">
        <v>662</v>
      </c>
      <c r="AE125" s="31">
        <v>41852</v>
      </c>
      <c r="AF125" s="31">
        <v>43738</v>
      </c>
      <c r="AG125" s="27">
        <v>61</v>
      </c>
      <c r="AH125" s="27">
        <v>250000</v>
      </c>
      <c r="AI125" s="27">
        <v>2018</v>
      </c>
      <c r="AJ125" s="27" t="s">
        <v>788</v>
      </c>
      <c r="AK125" s="27" t="s">
        <v>70</v>
      </c>
      <c r="AL125" s="30" t="s">
        <v>789</v>
      </c>
      <c r="AM125" s="27" t="s">
        <v>678</v>
      </c>
      <c r="AN125" s="27">
        <v>272000</v>
      </c>
      <c r="AO125" s="30" t="s">
        <v>790</v>
      </c>
      <c r="AP125" s="27">
        <v>27000</v>
      </c>
      <c r="AQ125" s="30" t="s">
        <v>791</v>
      </c>
      <c r="AR125" s="27" t="s">
        <v>71</v>
      </c>
      <c r="AS125" s="27" t="s">
        <v>792</v>
      </c>
      <c r="AT125" s="30" t="s">
        <v>793</v>
      </c>
      <c r="AU125" s="30"/>
      <c r="AV125" s="33" t="s">
        <v>794</v>
      </c>
      <c r="AW125" s="30" t="s">
        <v>794</v>
      </c>
    </row>
    <row r="126" spans="1:49" ht="15" customHeight="1" thickBot="1">
      <c r="A126" s="5">
        <v>125</v>
      </c>
      <c r="B126" s="27" t="s">
        <v>39</v>
      </c>
      <c r="C126" s="30" t="s">
        <v>974</v>
      </c>
      <c r="D126" s="27"/>
      <c r="E126" s="27" t="s">
        <v>454</v>
      </c>
      <c r="F126" s="27" t="s">
        <v>733</v>
      </c>
      <c r="G126" s="27" t="s">
        <v>98</v>
      </c>
      <c r="H126" s="27" t="s">
        <v>102</v>
      </c>
      <c r="I126" s="27" t="s">
        <v>43</v>
      </c>
      <c r="J126" s="30" t="s">
        <v>795</v>
      </c>
      <c r="K126" s="27"/>
      <c r="L126" s="27"/>
      <c r="M126" s="30" t="s">
        <v>796</v>
      </c>
      <c r="N126" s="30" t="s">
        <v>160</v>
      </c>
      <c r="O126" s="27" t="s">
        <v>51</v>
      </c>
      <c r="P126" s="27" t="s">
        <v>53</v>
      </c>
      <c r="Q126" s="30"/>
      <c r="R126" s="30"/>
      <c r="S126" s="27"/>
      <c r="T126" s="30" t="s">
        <v>797</v>
      </c>
      <c r="U126" s="31" t="s">
        <v>57</v>
      </c>
      <c r="V126" s="5" t="s">
        <v>86</v>
      </c>
      <c r="W126" s="5" t="s">
        <v>86</v>
      </c>
      <c r="X126" s="5" t="s">
        <v>86</v>
      </c>
      <c r="Y126" s="5" t="s">
        <v>86</v>
      </c>
      <c r="Z126" s="5" t="s">
        <v>86</v>
      </c>
      <c r="AA126" s="27"/>
      <c r="AB126" s="5" t="s">
        <v>981</v>
      </c>
      <c r="AC126" s="30" t="s">
        <v>798</v>
      </c>
      <c r="AD126" s="31" t="s">
        <v>662</v>
      </c>
      <c r="AE126" s="31">
        <v>41913</v>
      </c>
      <c r="AF126" s="31">
        <v>43465</v>
      </c>
      <c r="AG126" s="27">
        <v>51</v>
      </c>
      <c r="AH126" s="27"/>
      <c r="AI126" s="27">
        <v>2018</v>
      </c>
      <c r="AJ126" s="27" t="s">
        <v>799</v>
      </c>
      <c r="AK126" s="27" t="s">
        <v>70</v>
      </c>
      <c r="AL126" s="27">
        <v>6300</v>
      </c>
      <c r="AM126" s="27" t="s">
        <v>579</v>
      </c>
      <c r="AN126" s="27"/>
      <c r="AO126" s="27"/>
      <c r="AP126" s="27"/>
      <c r="AQ126" s="30" t="s">
        <v>664</v>
      </c>
      <c r="AR126" s="27"/>
      <c r="AS126" s="27"/>
      <c r="AT126" s="30" t="s">
        <v>743</v>
      </c>
      <c r="AU126" s="27"/>
      <c r="AV126" s="42" t="s">
        <v>800</v>
      </c>
      <c r="AW126" s="30" t="s">
        <v>800</v>
      </c>
    </row>
    <row r="127" spans="1:49" ht="15" customHeight="1" thickBot="1">
      <c r="A127" s="5">
        <v>126</v>
      </c>
      <c r="B127" s="27" t="s">
        <v>39</v>
      </c>
      <c r="C127" s="30" t="s">
        <v>975</v>
      </c>
      <c r="D127" s="27"/>
      <c r="E127" s="27" t="s">
        <v>454</v>
      </c>
      <c r="F127" s="27" t="s">
        <v>733</v>
      </c>
      <c r="G127" s="27" t="s">
        <v>98</v>
      </c>
      <c r="H127" s="27" t="s">
        <v>102</v>
      </c>
      <c r="I127" s="27" t="s">
        <v>43</v>
      </c>
      <c r="J127" s="30" t="s">
        <v>801</v>
      </c>
      <c r="K127" s="27"/>
      <c r="L127" s="27"/>
      <c r="M127" s="30" t="s">
        <v>802</v>
      </c>
      <c r="N127" s="30" t="s">
        <v>177</v>
      </c>
      <c r="O127" s="27" t="s">
        <v>51</v>
      </c>
      <c r="P127" s="27" t="s">
        <v>53</v>
      </c>
      <c r="Q127" s="30"/>
      <c r="R127" s="27"/>
      <c r="S127" s="27"/>
      <c r="T127" s="27"/>
      <c r="U127" s="27" t="s">
        <v>86</v>
      </c>
      <c r="V127" s="5" t="s">
        <v>86</v>
      </c>
      <c r="W127" s="5" t="s">
        <v>86</v>
      </c>
      <c r="X127" s="5" t="s">
        <v>86</v>
      </c>
      <c r="Y127" s="5" t="s">
        <v>86</v>
      </c>
      <c r="Z127" s="5" t="s">
        <v>86</v>
      </c>
      <c r="AA127" s="27"/>
      <c r="AB127" s="5" t="s">
        <v>981</v>
      </c>
      <c r="AC127" s="30" t="s">
        <v>803</v>
      </c>
      <c r="AD127" s="31" t="s">
        <v>662</v>
      </c>
      <c r="AE127" s="31">
        <v>42278</v>
      </c>
      <c r="AF127" s="31">
        <v>43921</v>
      </c>
      <c r="AG127" s="27">
        <v>54</v>
      </c>
      <c r="AH127" s="32">
        <v>340000</v>
      </c>
      <c r="AI127" s="27">
        <v>2018</v>
      </c>
      <c r="AJ127" s="27" t="s">
        <v>804</v>
      </c>
      <c r="AK127" s="27" t="s">
        <v>70</v>
      </c>
      <c r="AL127" s="27">
        <v>1134</v>
      </c>
      <c r="AM127" s="27" t="s">
        <v>579</v>
      </c>
      <c r="AN127" s="27"/>
      <c r="AO127" s="27"/>
      <c r="AP127" s="27"/>
      <c r="AQ127" s="30" t="s">
        <v>664</v>
      </c>
      <c r="AR127" s="27"/>
      <c r="AS127" s="30" t="s">
        <v>805</v>
      </c>
      <c r="AT127" s="30" t="s">
        <v>806</v>
      </c>
      <c r="AU127" s="30" t="s">
        <v>807</v>
      </c>
      <c r="AV127" s="42" t="s">
        <v>808</v>
      </c>
      <c r="AW127" s="30" t="s">
        <v>808</v>
      </c>
    </row>
    <row r="128" spans="1:49" ht="15" customHeight="1">
      <c r="A128" s="5">
        <v>127</v>
      </c>
      <c r="B128" s="27" t="s">
        <v>41</v>
      </c>
      <c r="C128" s="27" t="s">
        <v>696</v>
      </c>
      <c r="D128" s="27"/>
      <c r="E128" s="27" t="s">
        <v>117</v>
      </c>
      <c r="F128" s="27" t="s">
        <v>103</v>
      </c>
      <c r="G128" s="27" t="s">
        <v>98</v>
      </c>
      <c r="H128" s="27" t="s">
        <v>102</v>
      </c>
      <c r="I128" s="27" t="s">
        <v>42</v>
      </c>
      <c r="J128" s="30" t="s">
        <v>809</v>
      </c>
      <c r="K128" s="27" t="s">
        <v>74</v>
      </c>
      <c r="L128" s="30" t="s">
        <v>810</v>
      </c>
      <c r="M128" s="27" t="s">
        <v>811</v>
      </c>
      <c r="N128" s="27" t="s">
        <v>160</v>
      </c>
      <c r="O128" s="27" t="s">
        <v>51</v>
      </c>
      <c r="P128" s="27" t="s">
        <v>53</v>
      </c>
      <c r="Q128" s="27"/>
      <c r="R128" s="30"/>
      <c r="S128" s="30" t="s">
        <v>812</v>
      </c>
      <c r="T128" s="27"/>
      <c r="U128" s="27" t="s">
        <v>56</v>
      </c>
      <c r="V128" s="5" t="s">
        <v>86</v>
      </c>
      <c r="W128" s="5" t="s">
        <v>86</v>
      </c>
      <c r="X128" s="5" t="s">
        <v>86</v>
      </c>
      <c r="Y128" s="5" t="s">
        <v>86</v>
      </c>
      <c r="Z128" s="5" t="s">
        <v>86</v>
      </c>
      <c r="AA128" s="27"/>
      <c r="AB128" s="5" t="s">
        <v>981</v>
      </c>
      <c r="AC128" s="30" t="s">
        <v>813</v>
      </c>
      <c r="AD128" s="27" t="s">
        <v>662</v>
      </c>
      <c r="AE128" s="31">
        <v>42309</v>
      </c>
      <c r="AF128" s="31">
        <v>43831</v>
      </c>
      <c r="AG128" s="27">
        <v>51</v>
      </c>
      <c r="AH128" s="27">
        <v>237193</v>
      </c>
      <c r="AI128" s="27">
        <v>2018</v>
      </c>
      <c r="AJ128" s="27">
        <v>40920</v>
      </c>
      <c r="AK128" s="27" t="s">
        <v>70</v>
      </c>
      <c r="AL128" s="38">
        <f>AH128/AJ128</f>
        <v>5.7965053763440864</v>
      </c>
      <c r="AM128" s="27" t="s">
        <v>678</v>
      </c>
      <c r="AN128" s="27"/>
      <c r="AO128" s="27"/>
      <c r="AP128" s="27"/>
      <c r="AQ128" s="30" t="s">
        <v>814</v>
      </c>
      <c r="AR128" s="27"/>
      <c r="AS128" s="27" t="s">
        <v>815</v>
      </c>
      <c r="AT128" s="30" t="s">
        <v>816</v>
      </c>
      <c r="AU128" s="27"/>
      <c r="AV128" s="41" t="s">
        <v>817</v>
      </c>
      <c r="AW128" s="30" t="s">
        <v>817</v>
      </c>
    </row>
    <row r="129" spans="1:49" ht="15" customHeight="1">
      <c r="A129" s="5">
        <v>128</v>
      </c>
      <c r="B129" s="27" t="s">
        <v>41</v>
      </c>
      <c r="C129" s="27" t="s">
        <v>696</v>
      </c>
      <c r="D129" s="27"/>
      <c r="E129" s="27" t="s">
        <v>117</v>
      </c>
      <c r="F129" s="27" t="s">
        <v>103</v>
      </c>
      <c r="G129" s="27" t="s">
        <v>98</v>
      </c>
      <c r="H129" s="27" t="s">
        <v>102</v>
      </c>
      <c r="I129" s="27" t="s">
        <v>42</v>
      </c>
      <c r="J129" s="30" t="s">
        <v>818</v>
      </c>
      <c r="K129" s="27" t="s">
        <v>74</v>
      </c>
      <c r="L129" s="30" t="s">
        <v>819</v>
      </c>
      <c r="M129" s="27" t="s">
        <v>820</v>
      </c>
      <c r="N129" s="27" t="s">
        <v>160</v>
      </c>
      <c r="O129" s="27" t="s">
        <v>51</v>
      </c>
      <c r="P129" s="27" t="s">
        <v>53</v>
      </c>
      <c r="Q129" s="27"/>
      <c r="R129" s="30"/>
      <c r="S129" s="30" t="s">
        <v>821</v>
      </c>
      <c r="T129" s="27"/>
      <c r="U129" s="27" t="s">
        <v>56</v>
      </c>
      <c r="V129" s="5" t="s">
        <v>86</v>
      </c>
      <c r="W129" s="5" t="s">
        <v>86</v>
      </c>
      <c r="X129" s="5" t="s">
        <v>86</v>
      </c>
      <c r="Y129" s="5" t="s">
        <v>86</v>
      </c>
      <c r="Z129" s="5" t="s">
        <v>86</v>
      </c>
      <c r="AA129" s="27"/>
      <c r="AB129" s="5" t="s">
        <v>981</v>
      </c>
      <c r="AC129" s="30" t="s">
        <v>813</v>
      </c>
      <c r="AD129" s="27" t="s">
        <v>662</v>
      </c>
      <c r="AE129" s="31">
        <v>42309</v>
      </c>
      <c r="AF129" s="31">
        <v>43831</v>
      </c>
      <c r="AG129" s="27">
        <v>51</v>
      </c>
      <c r="AH129" s="27">
        <v>417695</v>
      </c>
      <c r="AI129" s="27">
        <v>2018</v>
      </c>
      <c r="AJ129" s="27">
        <v>177993</v>
      </c>
      <c r="AK129" s="27" t="s">
        <v>70</v>
      </c>
      <c r="AL129" s="38">
        <f>AH129/AJ129</f>
        <v>2.3466934092913765</v>
      </c>
      <c r="AM129" s="27" t="s">
        <v>678</v>
      </c>
      <c r="AN129" s="27"/>
      <c r="AO129" s="27"/>
      <c r="AP129" s="27"/>
      <c r="AQ129" s="30" t="s">
        <v>814</v>
      </c>
      <c r="AR129" s="27"/>
      <c r="AS129" s="27" t="s">
        <v>815</v>
      </c>
      <c r="AT129" s="30" t="s">
        <v>816</v>
      </c>
      <c r="AU129" s="27"/>
      <c r="AV129" s="41" t="s">
        <v>817</v>
      </c>
      <c r="AW129" s="30" t="s">
        <v>817</v>
      </c>
    </row>
    <row r="130" spans="1:49" ht="15" customHeight="1">
      <c r="A130" s="5">
        <v>129</v>
      </c>
      <c r="B130" s="27" t="s">
        <v>41</v>
      </c>
      <c r="C130" s="27" t="s">
        <v>696</v>
      </c>
      <c r="D130" s="27"/>
      <c r="E130" s="27" t="s">
        <v>117</v>
      </c>
      <c r="F130" s="27" t="s">
        <v>103</v>
      </c>
      <c r="G130" s="27" t="s">
        <v>98</v>
      </c>
      <c r="H130" s="27" t="s">
        <v>102</v>
      </c>
      <c r="I130" s="27" t="s">
        <v>42</v>
      </c>
      <c r="J130" s="30" t="s">
        <v>822</v>
      </c>
      <c r="K130" s="27" t="s">
        <v>74</v>
      </c>
      <c r="L130" s="30" t="s">
        <v>823</v>
      </c>
      <c r="M130" s="27" t="s">
        <v>824</v>
      </c>
      <c r="N130" s="27" t="s">
        <v>160</v>
      </c>
      <c r="O130" s="27" t="s">
        <v>51</v>
      </c>
      <c r="P130" s="27" t="s">
        <v>53</v>
      </c>
      <c r="Q130" s="27"/>
      <c r="R130" s="30"/>
      <c r="S130" s="30" t="s">
        <v>825</v>
      </c>
      <c r="T130" s="27"/>
      <c r="U130" s="27" t="s">
        <v>56</v>
      </c>
      <c r="V130" s="5" t="s">
        <v>86</v>
      </c>
      <c r="W130" s="5" t="s">
        <v>86</v>
      </c>
      <c r="X130" s="5" t="s">
        <v>86</v>
      </c>
      <c r="Y130" s="5" t="s">
        <v>86</v>
      </c>
      <c r="Z130" s="5" t="s">
        <v>86</v>
      </c>
      <c r="AA130" s="27"/>
      <c r="AB130" s="5" t="s">
        <v>981</v>
      </c>
      <c r="AC130" s="30" t="s">
        <v>813</v>
      </c>
      <c r="AD130" s="27" t="s">
        <v>662</v>
      </c>
      <c r="AE130" s="31">
        <v>42309</v>
      </c>
      <c r="AF130" s="31">
        <v>43831</v>
      </c>
      <c r="AG130" s="27">
        <v>51</v>
      </c>
      <c r="AH130" s="27">
        <v>348499</v>
      </c>
      <c r="AI130" s="27">
        <v>2018</v>
      </c>
      <c r="AJ130" s="27">
        <v>33640</v>
      </c>
      <c r="AK130" s="27" t="s">
        <v>70</v>
      </c>
      <c r="AL130" s="38">
        <f>AH130/AJ130</f>
        <v>10.359661117717003</v>
      </c>
      <c r="AM130" s="27" t="s">
        <v>678</v>
      </c>
      <c r="AN130" s="27"/>
      <c r="AO130" s="27"/>
      <c r="AP130" s="27"/>
      <c r="AQ130" s="30" t="s">
        <v>814</v>
      </c>
      <c r="AR130" s="27"/>
      <c r="AS130" s="27" t="s">
        <v>815</v>
      </c>
      <c r="AT130" s="30" t="s">
        <v>816</v>
      </c>
      <c r="AU130" s="27"/>
      <c r="AV130" s="41" t="s">
        <v>817</v>
      </c>
      <c r="AW130" s="30" t="s">
        <v>817</v>
      </c>
    </row>
    <row r="131" spans="1:49" ht="15" customHeight="1" thickBot="1">
      <c r="A131" s="5">
        <v>130</v>
      </c>
      <c r="B131" s="27" t="s">
        <v>39</v>
      </c>
      <c r="C131" s="27" t="s">
        <v>696</v>
      </c>
      <c r="D131" s="27"/>
      <c r="E131" s="27" t="s">
        <v>117</v>
      </c>
      <c r="F131" s="27" t="s">
        <v>103</v>
      </c>
      <c r="G131" s="27" t="s">
        <v>98</v>
      </c>
      <c r="H131" s="27" t="s">
        <v>102</v>
      </c>
      <c r="I131" s="27" t="s">
        <v>42</v>
      </c>
      <c r="J131" s="30" t="s">
        <v>826</v>
      </c>
      <c r="K131" s="27" t="s">
        <v>48</v>
      </c>
      <c r="L131" s="27" t="s">
        <v>827</v>
      </c>
      <c r="M131" s="27" t="s">
        <v>828</v>
      </c>
      <c r="N131" s="27" t="s">
        <v>160</v>
      </c>
      <c r="O131" s="27" t="s">
        <v>51</v>
      </c>
      <c r="P131" s="27" t="s">
        <v>53</v>
      </c>
      <c r="Q131" s="27"/>
      <c r="R131" s="27"/>
      <c r="S131" s="27"/>
      <c r="T131" s="27"/>
      <c r="U131" s="27" t="s">
        <v>56</v>
      </c>
      <c r="V131" s="5" t="s">
        <v>86</v>
      </c>
      <c r="W131" s="5" t="s">
        <v>86</v>
      </c>
      <c r="X131" s="5" t="s">
        <v>86</v>
      </c>
      <c r="Y131" s="5" t="s">
        <v>86</v>
      </c>
      <c r="Z131" s="5" t="s">
        <v>86</v>
      </c>
      <c r="AA131" s="27"/>
      <c r="AB131" s="5" t="s">
        <v>981</v>
      </c>
      <c r="AC131" s="30" t="s">
        <v>813</v>
      </c>
      <c r="AD131" s="27" t="s">
        <v>662</v>
      </c>
      <c r="AE131" s="31">
        <v>42309</v>
      </c>
      <c r="AF131" s="31">
        <v>43831</v>
      </c>
      <c r="AG131" s="27">
        <v>51</v>
      </c>
      <c r="AH131" s="27">
        <v>593</v>
      </c>
      <c r="AI131" s="27">
        <v>2018</v>
      </c>
      <c r="AJ131" s="27">
        <v>142709</v>
      </c>
      <c r="AK131" s="27" t="s">
        <v>70</v>
      </c>
      <c r="AL131" s="38">
        <f>AH131/AJ131</f>
        <v>4.1553090554905438E-3</v>
      </c>
      <c r="AM131" s="27" t="s">
        <v>678</v>
      </c>
      <c r="AN131" s="27"/>
      <c r="AO131" s="27"/>
      <c r="AP131" s="27"/>
      <c r="AQ131" s="30" t="s">
        <v>814</v>
      </c>
      <c r="AR131" s="27"/>
      <c r="AS131" s="27" t="s">
        <v>815</v>
      </c>
      <c r="AT131" s="30" t="s">
        <v>816</v>
      </c>
      <c r="AU131" s="27"/>
      <c r="AV131" s="41" t="s">
        <v>817</v>
      </c>
      <c r="AW131" s="30" t="s">
        <v>817</v>
      </c>
    </row>
    <row r="132" spans="1:49" ht="15" customHeight="1" thickBot="1">
      <c r="A132" s="5">
        <v>131</v>
      </c>
      <c r="B132" s="27" t="s">
        <v>39</v>
      </c>
      <c r="C132" s="28" t="s">
        <v>483</v>
      </c>
      <c r="D132" s="27"/>
      <c r="E132" s="27" t="s">
        <v>454</v>
      </c>
      <c r="F132" s="27" t="s">
        <v>733</v>
      </c>
      <c r="G132" s="27" t="s">
        <v>98</v>
      </c>
      <c r="H132" s="27" t="s">
        <v>102</v>
      </c>
      <c r="I132" s="27" t="s">
        <v>43</v>
      </c>
      <c r="J132" s="30" t="s">
        <v>39</v>
      </c>
      <c r="K132" s="27" t="s">
        <v>49</v>
      </c>
      <c r="L132" s="30" t="s">
        <v>829</v>
      </c>
      <c r="M132" s="30" t="s">
        <v>830</v>
      </c>
      <c r="N132" s="27" t="s">
        <v>177</v>
      </c>
      <c r="O132" s="27" t="s">
        <v>51</v>
      </c>
      <c r="P132" s="27" t="s">
        <v>831</v>
      </c>
      <c r="Q132" s="30"/>
      <c r="R132" s="27"/>
      <c r="S132" s="27"/>
      <c r="T132" s="43" t="s">
        <v>832</v>
      </c>
      <c r="U132" s="27" t="s">
        <v>57</v>
      </c>
      <c r="V132" s="27" t="s">
        <v>833</v>
      </c>
      <c r="W132" s="27" t="s">
        <v>58</v>
      </c>
      <c r="X132" s="5" t="s">
        <v>86</v>
      </c>
      <c r="Y132" s="5" t="s">
        <v>86</v>
      </c>
      <c r="Z132" s="5" t="s">
        <v>86</v>
      </c>
      <c r="AA132" s="27"/>
      <c r="AB132" s="5" t="s">
        <v>981</v>
      </c>
      <c r="AC132" s="30" t="s">
        <v>834</v>
      </c>
      <c r="AD132" s="31" t="s">
        <v>662</v>
      </c>
      <c r="AE132" s="31">
        <v>40179</v>
      </c>
      <c r="AF132" s="31">
        <v>41820</v>
      </c>
      <c r="AG132" s="27">
        <v>54</v>
      </c>
      <c r="AH132" s="34"/>
      <c r="AI132" s="27">
        <v>2018</v>
      </c>
      <c r="AJ132" s="27"/>
      <c r="AK132" s="27" t="s">
        <v>70</v>
      </c>
      <c r="AL132" s="27">
        <v>390</v>
      </c>
      <c r="AM132" s="27" t="s">
        <v>579</v>
      </c>
      <c r="AN132" s="27"/>
      <c r="AO132" s="27"/>
      <c r="AP132" s="27"/>
      <c r="AQ132" s="30" t="s">
        <v>664</v>
      </c>
      <c r="AR132" s="27"/>
      <c r="AS132" s="30" t="s">
        <v>835</v>
      </c>
      <c r="AT132" s="30" t="s">
        <v>836</v>
      </c>
      <c r="AU132" s="27"/>
      <c r="AV132" s="33" t="s">
        <v>837</v>
      </c>
      <c r="AW132" s="30" t="s">
        <v>837</v>
      </c>
    </row>
    <row r="133" spans="1:49" ht="15" customHeight="1" thickBot="1">
      <c r="A133" s="5">
        <v>132</v>
      </c>
      <c r="B133" s="27" t="s">
        <v>39</v>
      </c>
      <c r="C133" s="28" t="s">
        <v>696</v>
      </c>
      <c r="D133" s="27"/>
      <c r="E133" s="27" t="s">
        <v>117</v>
      </c>
      <c r="F133" s="27" t="s">
        <v>103</v>
      </c>
      <c r="G133" s="27" t="s">
        <v>98</v>
      </c>
      <c r="H133" s="27" t="s">
        <v>102</v>
      </c>
      <c r="I133" s="27" t="s">
        <v>42</v>
      </c>
      <c r="J133" s="30" t="s">
        <v>838</v>
      </c>
      <c r="K133" s="27" t="s">
        <v>44</v>
      </c>
      <c r="L133" s="30" t="s">
        <v>839</v>
      </c>
      <c r="M133" s="30" t="s">
        <v>840</v>
      </c>
      <c r="N133" s="27" t="s">
        <v>177</v>
      </c>
      <c r="O133" s="27" t="s">
        <v>51</v>
      </c>
      <c r="P133" s="27" t="s">
        <v>54</v>
      </c>
      <c r="Q133" s="30" t="s">
        <v>755</v>
      </c>
      <c r="R133" s="44">
        <f>AH133/1048</f>
        <v>159.32061068702291</v>
      </c>
      <c r="S133" s="30" t="s">
        <v>841</v>
      </c>
      <c r="T133" s="30" t="s">
        <v>842</v>
      </c>
      <c r="U133" s="30" t="s">
        <v>56</v>
      </c>
      <c r="V133" s="30" t="s">
        <v>63</v>
      </c>
      <c r="W133" s="30" t="s">
        <v>65</v>
      </c>
      <c r="X133" s="30" t="s">
        <v>68</v>
      </c>
      <c r="Y133" s="30" t="s">
        <v>58</v>
      </c>
      <c r="Z133" s="30" t="s">
        <v>843</v>
      </c>
      <c r="AA133" s="30" t="s">
        <v>844</v>
      </c>
      <c r="AB133" s="5" t="s">
        <v>981</v>
      </c>
      <c r="AC133" s="30" t="s">
        <v>845</v>
      </c>
      <c r="AD133" s="31" t="s">
        <v>662</v>
      </c>
      <c r="AE133" s="31">
        <v>41913</v>
      </c>
      <c r="AF133" s="31">
        <v>43374</v>
      </c>
      <c r="AG133" s="27">
        <v>48</v>
      </c>
      <c r="AH133" s="27">
        <v>166968</v>
      </c>
      <c r="AI133" s="27">
        <v>2018</v>
      </c>
      <c r="AJ133" s="27">
        <v>5000</v>
      </c>
      <c r="AK133" s="27" t="s">
        <v>70</v>
      </c>
      <c r="AL133" s="27">
        <f>180000/5000</f>
        <v>36</v>
      </c>
      <c r="AM133" s="27" t="s">
        <v>846</v>
      </c>
      <c r="AN133" s="27">
        <f>89304+55022</f>
        <v>144326</v>
      </c>
      <c r="AO133" s="27">
        <f>11287</f>
        <v>11287</v>
      </c>
      <c r="AP133" s="27">
        <f>11167+188</f>
        <v>11355</v>
      </c>
      <c r="AQ133" s="30" t="s">
        <v>847</v>
      </c>
      <c r="AR133" s="27" t="s">
        <v>71</v>
      </c>
      <c r="AS133" s="30" t="s">
        <v>848</v>
      </c>
      <c r="AT133" s="30" t="s">
        <v>849</v>
      </c>
      <c r="AU133" s="27"/>
      <c r="AV133" s="33" t="s">
        <v>850</v>
      </c>
      <c r="AW133" s="30" t="s">
        <v>850</v>
      </c>
    </row>
    <row r="134" spans="1:49" ht="15" customHeight="1" thickBot="1">
      <c r="A134" s="5">
        <v>133</v>
      </c>
      <c r="B134" s="27" t="s">
        <v>39</v>
      </c>
      <c r="C134" s="27" t="s">
        <v>481</v>
      </c>
      <c r="D134" s="27"/>
      <c r="E134" s="27" t="s">
        <v>454</v>
      </c>
      <c r="F134" s="27" t="s">
        <v>733</v>
      </c>
      <c r="G134" s="27" t="s">
        <v>98</v>
      </c>
      <c r="H134" s="27" t="s">
        <v>102</v>
      </c>
      <c r="I134" s="27" t="s">
        <v>43</v>
      </c>
      <c r="J134" s="27" t="s">
        <v>39</v>
      </c>
      <c r="K134" s="27" t="s">
        <v>49</v>
      </c>
      <c r="L134" s="27" t="s">
        <v>735</v>
      </c>
      <c r="M134" s="27" t="s">
        <v>851</v>
      </c>
      <c r="N134" s="27" t="s">
        <v>160</v>
      </c>
      <c r="O134" s="27" t="s">
        <v>51</v>
      </c>
      <c r="P134" s="27" t="s">
        <v>54</v>
      </c>
      <c r="Q134" s="30" t="s">
        <v>852</v>
      </c>
      <c r="R134" s="30" t="s">
        <v>853</v>
      </c>
      <c r="S134" s="27"/>
      <c r="T134" s="30" t="s">
        <v>854</v>
      </c>
      <c r="U134" s="27" t="s">
        <v>780</v>
      </c>
      <c r="V134" s="27" t="s">
        <v>855</v>
      </c>
      <c r="W134" s="27" t="s">
        <v>782</v>
      </c>
      <c r="X134" s="27" t="s">
        <v>783</v>
      </c>
      <c r="Y134" s="27" t="s">
        <v>856</v>
      </c>
      <c r="Z134" s="30" t="s">
        <v>857</v>
      </c>
      <c r="AA134" s="30"/>
      <c r="AB134" s="5" t="s">
        <v>981</v>
      </c>
      <c r="AC134" s="30" t="s">
        <v>858</v>
      </c>
      <c r="AD134" s="27" t="s">
        <v>662</v>
      </c>
      <c r="AE134" s="31">
        <v>38360</v>
      </c>
      <c r="AF134" s="31">
        <v>39599</v>
      </c>
      <c r="AG134" s="27">
        <v>41</v>
      </c>
      <c r="AH134" s="27">
        <v>678196</v>
      </c>
      <c r="AI134" s="27">
        <v>2018</v>
      </c>
      <c r="AJ134" s="27">
        <v>1317</v>
      </c>
      <c r="AK134" s="27" t="s">
        <v>70</v>
      </c>
      <c r="AL134" s="27">
        <v>514.96</v>
      </c>
      <c r="AM134" s="27" t="s">
        <v>678</v>
      </c>
      <c r="AN134" s="30" t="s">
        <v>859</v>
      </c>
      <c r="AO134" s="27">
        <v>19316</v>
      </c>
      <c r="AP134" s="27">
        <v>234804</v>
      </c>
      <c r="AQ134" s="30" t="s">
        <v>860</v>
      </c>
      <c r="AR134" s="27" t="s">
        <v>71</v>
      </c>
      <c r="AS134" s="27"/>
      <c r="AT134" s="30" t="s">
        <v>861</v>
      </c>
      <c r="AU134" s="27"/>
      <c r="AV134" s="33" t="s">
        <v>862</v>
      </c>
      <c r="AW134" s="30" t="s">
        <v>862</v>
      </c>
    </row>
    <row r="135" spans="1:49" ht="15" customHeight="1">
      <c r="A135" s="5">
        <v>134</v>
      </c>
      <c r="B135" s="27" t="s">
        <v>41</v>
      </c>
      <c r="C135" s="28" t="s">
        <v>863</v>
      </c>
      <c r="D135" s="27"/>
      <c r="E135" s="27" t="s">
        <v>454</v>
      </c>
      <c r="F135" s="27" t="s">
        <v>733</v>
      </c>
      <c r="G135" s="27" t="s">
        <v>98</v>
      </c>
      <c r="H135" s="27" t="s">
        <v>102</v>
      </c>
      <c r="I135" s="27" t="s">
        <v>42</v>
      </c>
      <c r="J135" s="30" t="s">
        <v>864</v>
      </c>
      <c r="K135" s="27" t="s">
        <v>75</v>
      </c>
      <c r="L135" s="30" t="s">
        <v>865</v>
      </c>
      <c r="M135" s="27" t="s">
        <v>866</v>
      </c>
      <c r="N135" s="27" t="s">
        <v>184</v>
      </c>
      <c r="O135" s="27" t="s">
        <v>51</v>
      </c>
      <c r="P135" s="27" t="s">
        <v>53</v>
      </c>
      <c r="Q135" s="30" t="s">
        <v>867</v>
      </c>
      <c r="R135" s="30" t="s">
        <v>868</v>
      </c>
      <c r="S135" s="30" t="s">
        <v>869</v>
      </c>
      <c r="T135" s="30" t="s">
        <v>870</v>
      </c>
      <c r="U135" s="27" t="s">
        <v>56</v>
      </c>
      <c r="V135" s="27" t="s">
        <v>60</v>
      </c>
      <c r="W135" s="27" t="s">
        <v>67</v>
      </c>
      <c r="X135" s="27" t="s">
        <v>69</v>
      </c>
      <c r="Y135" s="27" t="s">
        <v>86</v>
      </c>
      <c r="Z135" s="30" t="s">
        <v>871</v>
      </c>
      <c r="AA135" s="27"/>
      <c r="AB135" s="5" t="s">
        <v>981</v>
      </c>
      <c r="AC135" s="30" t="s">
        <v>872</v>
      </c>
      <c r="AD135" s="30" t="s">
        <v>662</v>
      </c>
      <c r="AE135" s="31">
        <v>41821</v>
      </c>
      <c r="AF135" s="31">
        <v>44043</v>
      </c>
      <c r="AG135" s="27">
        <v>72</v>
      </c>
      <c r="AH135" s="27" t="s">
        <v>873</v>
      </c>
      <c r="AI135" s="30" t="s">
        <v>873</v>
      </c>
      <c r="AJ135" s="30" t="s">
        <v>874</v>
      </c>
      <c r="AK135" s="27"/>
      <c r="AL135" s="30" t="s">
        <v>873</v>
      </c>
      <c r="AM135" s="27" t="s">
        <v>678</v>
      </c>
      <c r="AN135" s="30" t="s">
        <v>873</v>
      </c>
      <c r="AO135" s="30" t="s">
        <v>873</v>
      </c>
      <c r="AP135" s="30" t="s">
        <v>873</v>
      </c>
      <c r="AQ135" s="30" t="s">
        <v>875</v>
      </c>
      <c r="AR135" s="27"/>
      <c r="AS135" s="27" t="s">
        <v>876</v>
      </c>
      <c r="AT135" s="30" t="s">
        <v>877</v>
      </c>
      <c r="AU135" s="27"/>
      <c r="AV135" s="41" t="s">
        <v>878</v>
      </c>
      <c r="AW135" s="30" t="s">
        <v>878</v>
      </c>
    </row>
    <row r="136" spans="1:49" ht="15" customHeight="1" thickBot="1">
      <c r="A136" s="5">
        <v>135</v>
      </c>
      <c r="B136" s="27" t="s">
        <v>41</v>
      </c>
      <c r="C136" s="27" t="s">
        <v>479</v>
      </c>
      <c r="D136" s="27"/>
      <c r="E136" s="27" t="s">
        <v>456</v>
      </c>
      <c r="F136" s="27" t="s">
        <v>879</v>
      </c>
      <c r="G136" s="27" t="s">
        <v>98</v>
      </c>
      <c r="H136" s="27" t="s">
        <v>102</v>
      </c>
      <c r="I136" s="27" t="s">
        <v>42</v>
      </c>
      <c r="J136" s="30" t="s">
        <v>880</v>
      </c>
      <c r="K136" s="27" t="s">
        <v>74</v>
      </c>
      <c r="L136" s="30" t="s">
        <v>881</v>
      </c>
      <c r="M136" s="27" t="s">
        <v>866</v>
      </c>
      <c r="N136" s="27" t="s">
        <v>184</v>
      </c>
      <c r="O136" s="27" t="s">
        <v>51</v>
      </c>
      <c r="P136" s="27" t="s">
        <v>53</v>
      </c>
      <c r="Q136" s="30" t="s">
        <v>882</v>
      </c>
      <c r="R136" s="30" t="s">
        <v>883</v>
      </c>
      <c r="S136" s="30" t="s">
        <v>884</v>
      </c>
      <c r="T136" s="30" t="s">
        <v>885</v>
      </c>
      <c r="U136" s="27" t="s">
        <v>56</v>
      </c>
      <c r="V136" s="27" t="s">
        <v>62</v>
      </c>
      <c r="W136" s="27" t="s">
        <v>67</v>
      </c>
      <c r="X136" s="27" t="s">
        <v>69</v>
      </c>
      <c r="Y136" s="27" t="s">
        <v>86</v>
      </c>
      <c r="Z136" s="30" t="s">
        <v>871</v>
      </c>
      <c r="AA136" s="27"/>
      <c r="AB136" s="5" t="s">
        <v>981</v>
      </c>
      <c r="AC136" s="30" t="s">
        <v>872</v>
      </c>
      <c r="AD136" s="27" t="s">
        <v>662</v>
      </c>
      <c r="AE136" s="31">
        <v>41821</v>
      </c>
      <c r="AF136" s="31">
        <v>44043</v>
      </c>
      <c r="AG136" s="27">
        <v>72</v>
      </c>
      <c r="AH136" s="30" t="s">
        <v>873</v>
      </c>
      <c r="AI136" s="30" t="s">
        <v>873</v>
      </c>
      <c r="AJ136" s="27" t="s">
        <v>886</v>
      </c>
      <c r="AK136" s="27"/>
      <c r="AL136" s="30" t="s">
        <v>873</v>
      </c>
      <c r="AM136" s="30" t="s">
        <v>678</v>
      </c>
      <c r="AN136" s="30" t="s">
        <v>873</v>
      </c>
      <c r="AO136" s="30" t="s">
        <v>873</v>
      </c>
      <c r="AP136" s="30" t="s">
        <v>873</v>
      </c>
      <c r="AQ136" s="30" t="s">
        <v>875</v>
      </c>
      <c r="AR136" s="27"/>
      <c r="AS136" s="27" t="s">
        <v>876</v>
      </c>
      <c r="AT136" s="30" t="s">
        <v>877</v>
      </c>
      <c r="AU136" s="27"/>
      <c r="AV136" s="45" t="s">
        <v>878</v>
      </c>
      <c r="AW136" s="30" t="s">
        <v>878</v>
      </c>
    </row>
    <row r="137" spans="1:49" ht="15" customHeight="1">
      <c r="A137" s="5">
        <v>136</v>
      </c>
      <c r="B137" s="27" t="s">
        <v>39</v>
      </c>
      <c r="C137" s="30" t="s">
        <v>974</v>
      </c>
      <c r="D137" s="27"/>
      <c r="E137" s="27" t="s">
        <v>454</v>
      </c>
      <c r="F137" s="27" t="s">
        <v>733</v>
      </c>
      <c r="G137" s="27" t="s">
        <v>98</v>
      </c>
      <c r="H137" s="27" t="s">
        <v>102</v>
      </c>
      <c r="I137" s="27" t="s">
        <v>43</v>
      </c>
      <c r="J137" s="30" t="s">
        <v>734</v>
      </c>
      <c r="K137" s="27" t="s">
        <v>49</v>
      </c>
      <c r="L137" s="30" t="s">
        <v>887</v>
      </c>
      <c r="M137" s="30" t="s">
        <v>888</v>
      </c>
      <c r="N137" s="30" t="s">
        <v>177</v>
      </c>
      <c r="O137" s="27" t="s">
        <v>51</v>
      </c>
      <c r="P137" s="27" t="s">
        <v>54</v>
      </c>
      <c r="Q137" s="30" t="s">
        <v>889</v>
      </c>
      <c r="R137" s="30" t="s">
        <v>890</v>
      </c>
      <c r="S137" s="27" t="s">
        <v>557</v>
      </c>
      <c r="T137" s="27" t="s">
        <v>891</v>
      </c>
      <c r="U137" s="27" t="s">
        <v>57</v>
      </c>
      <c r="V137" s="27" t="s">
        <v>62</v>
      </c>
      <c r="W137" s="27" t="s">
        <v>65</v>
      </c>
      <c r="X137" s="27" t="s">
        <v>58</v>
      </c>
      <c r="Y137" s="27" t="s">
        <v>58</v>
      </c>
      <c r="Z137" s="30" t="s">
        <v>976</v>
      </c>
      <c r="AA137" s="27"/>
      <c r="AB137" s="5" t="s">
        <v>981</v>
      </c>
      <c r="AC137" s="30" t="s">
        <v>892</v>
      </c>
      <c r="AD137" s="31" t="s">
        <v>662</v>
      </c>
      <c r="AE137" s="31">
        <v>41456</v>
      </c>
      <c r="AF137" s="31">
        <v>43434</v>
      </c>
      <c r="AG137" s="27">
        <v>65</v>
      </c>
      <c r="AH137" s="27">
        <v>303.39999999999998</v>
      </c>
      <c r="AI137" s="27">
        <v>2018</v>
      </c>
      <c r="AJ137" s="31" t="s">
        <v>893</v>
      </c>
      <c r="AK137" s="27" t="s">
        <v>70</v>
      </c>
      <c r="AL137" s="27">
        <v>506</v>
      </c>
      <c r="AM137" s="27" t="s">
        <v>678</v>
      </c>
      <c r="AN137" s="27">
        <v>150000</v>
      </c>
      <c r="AO137" s="27">
        <v>0</v>
      </c>
      <c r="AP137" s="27">
        <v>153000</v>
      </c>
      <c r="AQ137" s="30" t="s">
        <v>894</v>
      </c>
      <c r="AR137" s="27" t="s">
        <v>71</v>
      </c>
      <c r="AS137" s="27" t="s">
        <v>895</v>
      </c>
      <c r="AT137" s="30" t="s">
        <v>896</v>
      </c>
      <c r="AU137" s="27"/>
      <c r="AV137" s="46" t="s">
        <v>897</v>
      </c>
      <c r="AW137" s="30" t="s">
        <v>897</v>
      </c>
    </row>
    <row r="138" spans="1:49" ht="15" customHeight="1">
      <c r="A138" s="5">
        <v>137</v>
      </c>
      <c r="B138" s="27" t="s">
        <v>41</v>
      </c>
      <c r="C138" s="47" t="s">
        <v>459</v>
      </c>
      <c r="D138" s="27"/>
      <c r="E138" s="27" t="s">
        <v>898</v>
      </c>
      <c r="F138" s="27" t="s">
        <v>899</v>
      </c>
      <c r="G138" s="27" t="s">
        <v>98</v>
      </c>
      <c r="H138" s="27" t="s">
        <v>102</v>
      </c>
      <c r="I138" s="27" t="s">
        <v>43</v>
      </c>
      <c r="J138" s="30" t="s">
        <v>900</v>
      </c>
      <c r="K138" s="27" t="s">
        <v>74</v>
      </c>
      <c r="L138" s="30" t="s">
        <v>901</v>
      </c>
      <c r="M138" s="30" t="s">
        <v>902</v>
      </c>
      <c r="N138" s="30" t="s">
        <v>177</v>
      </c>
      <c r="O138" s="27" t="s">
        <v>51</v>
      </c>
      <c r="P138" s="27" t="s">
        <v>54</v>
      </c>
      <c r="Q138" s="30" t="s">
        <v>903</v>
      </c>
      <c r="R138" s="30" t="s">
        <v>904</v>
      </c>
      <c r="S138" s="27" t="s">
        <v>290</v>
      </c>
      <c r="T138" s="30" t="s">
        <v>905</v>
      </c>
      <c r="U138" s="27" t="s">
        <v>59</v>
      </c>
      <c r="V138" s="27" t="s">
        <v>62</v>
      </c>
      <c r="W138" s="27" t="s">
        <v>66</v>
      </c>
      <c r="X138" s="27" t="s">
        <v>68</v>
      </c>
      <c r="Y138" s="27" t="s">
        <v>68</v>
      </c>
      <c r="Z138" s="5" t="s">
        <v>86</v>
      </c>
      <c r="AA138" s="30" t="s">
        <v>906</v>
      </c>
      <c r="AB138" s="5" t="s">
        <v>981</v>
      </c>
      <c r="AC138" s="30" t="s">
        <v>892</v>
      </c>
      <c r="AD138" s="31" t="s">
        <v>662</v>
      </c>
      <c r="AE138" s="31">
        <v>41456</v>
      </c>
      <c r="AF138" s="31">
        <v>43405</v>
      </c>
      <c r="AG138" s="27">
        <v>65</v>
      </c>
      <c r="AH138" s="27">
        <v>65000</v>
      </c>
      <c r="AI138" s="27">
        <v>2018</v>
      </c>
      <c r="AJ138" s="31" t="s">
        <v>893</v>
      </c>
      <c r="AK138" s="27" t="s">
        <v>70</v>
      </c>
      <c r="AL138" s="27">
        <v>6500</v>
      </c>
      <c r="AM138" s="27" t="s">
        <v>678</v>
      </c>
      <c r="AN138" s="27">
        <v>48000</v>
      </c>
      <c r="AO138" s="27">
        <v>3700</v>
      </c>
      <c r="AP138" s="27">
        <v>13300</v>
      </c>
      <c r="AQ138" s="30" t="s">
        <v>894</v>
      </c>
      <c r="AR138" s="27" t="s">
        <v>72</v>
      </c>
      <c r="AS138" s="27" t="s">
        <v>895</v>
      </c>
      <c r="AT138" s="30" t="s">
        <v>896</v>
      </c>
      <c r="AU138" s="27"/>
      <c r="AV138" s="40" t="s">
        <v>878</v>
      </c>
      <c r="AW138" s="30" t="s">
        <v>878</v>
      </c>
    </row>
    <row r="139" spans="1:49" ht="15" customHeight="1">
      <c r="A139" s="5">
        <v>138</v>
      </c>
      <c r="B139" s="27" t="s">
        <v>40</v>
      </c>
      <c r="C139" s="47" t="s">
        <v>483</v>
      </c>
      <c r="D139" s="27"/>
      <c r="E139" s="27" t="s">
        <v>454</v>
      </c>
      <c r="F139" s="27" t="s">
        <v>733</v>
      </c>
      <c r="G139" s="27" t="s">
        <v>98</v>
      </c>
      <c r="H139" s="27" t="s">
        <v>102</v>
      </c>
      <c r="I139" s="27" t="s">
        <v>43</v>
      </c>
      <c r="J139" s="30" t="s">
        <v>907</v>
      </c>
      <c r="K139" s="27" t="s">
        <v>47</v>
      </c>
      <c r="L139" s="27" t="s">
        <v>908</v>
      </c>
      <c r="M139" s="30" t="s">
        <v>888</v>
      </c>
      <c r="N139" s="30" t="s">
        <v>177</v>
      </c>
      <c r="O139" s="27" t="s">
        <v>51</v>
      </c>
      <c r="P139" s="27" t="s">
        <v>53</v>
      </c>
      <c r="Q139" s="30" t="s">
        <v>903</v>
      </c>
      <c r="R139" s="30" t="s">
        <v>909</v>
      </c>
      <c r="S139" s="27" t="s">
        <v>910</v>
      </c>
      <c r="T139" s="27" t="s">
        <v>911</v>
      </c>
      <c r="U139" s="27" t="s">
        <v>56</v>
      </c>
      <c r="V139" s="27" t="s">
        <v>61</v>
      </c>
      <c r="W139" s="27" t="s">
        <v>65</v>
      </c>
      <c r="X139" s="27" t="s">
        <v>68</v>
      </c>
      <c r="Y139" s="27" t="s">
        <v>68</v>
      </c>
      <c r="Z139" s="5" t="s">
        <v>86</v>
      </c>
      <c r="AA139" s="27"/>
      <c r="AB139" s="5" t="s">
        <v>981</v>
      </c>
      <c r="AC139" s="30" t="s">
        <v>892</v>
      </c>
      <c r="AD139" s="31" t="s">
        <v>662</v>
      </c>
      <c r="AE139" s="27" t="s">
        <v>912</v>
      </c>
      <c r="AF139" s="27" t="s">
        <v>913</v>
      </c>
      <c r="AG139" s="27" t="s">
        <v>913</v>
      </c>
      <c r="AH139" s="27" t="s">
        <v>982</v>
      </c>
      <c r="AI139" s="27">
        <v>2018</v>
      </c>
      <c r="AJ139" s="27" t="s">
        <v>914</v>
      </c>
      <c r="AK139" s="27" t="s">
        <v>70</v>
      </c>
      <c r="AL139" s="30" t="s">
        <v>915</v>
      </c>
      <c r="AM139" s="27" t="s">
        <v>678</v>
      </c>
      <c r="AN139" s="27">
        <v>19500</v>
      </c>
      <c r="AO139" s="27"/>
      <c r="AP139" s="27">
        <v>3300</v>
      </c>
      <c r="AQ139" s="30" t="s">
        <v>894</v>
      </c>
      <c r="AR139" s="27" t="s">
        <v>71</v>
      </c>
      <c r="AS139" s="27" t="s">
        <v>895</v>
      </c>
      <c r="AT139" s="30" t="s">
        <v>896</v>
      </c>
      <c r="AU139" s="27"/>
      <c r="AV139" s="48" t="s">
        <v>878</v>
      </c>
      <c r="AW139" s="30" t="s">
        <v>878</v>
      </c>
    </row>
    <row r="140" spans="1:49" ht="15" customHeight="1">
      <c r="A140" s="5">
        <v>139</v>
      </c>
      <c r="B140" s="27" t="s">
        <v>41</v>
      </c>
      <c r="C140" s="28" t="s">
        <v>916</v>
      </c>
      <c r="D140" s="27"/>
      <c r="E140" s="27" t="s">
        <v>917</v>
      </c>
      <c r="F140" s="27" t="s">
        <v>918</v>
      </c>
      <c r="G140" s="27" t="s">
        <v>101</v>
      </c>
      <c r="H140" s="27" t="s">
        <v>102</v>
      </c>
      <c r="I140" s="27" t="s">
        <v>43</v>
      </c>
      <c r="J140" s="30" t="s">
        <v>919</v>
      </c>
      <c r="K140" s="27" t="s">
        <v>77</v>
      </c>
      <c r="L140" s="30" t="s">
        <v>920</v>
      </c>
      <c r="M140" s="30" t="s">
        <v>562</v>
      </c>
      <c r="N140" s="30" t="s">
        <v>555</v>
      </c>
      <c r="O140" s="27" t="s">
        <v>51</v>
      </c>
      <c r="P140" s="27" t="s">
        <v>54</v>
      </c>
      <c r="Q140" s="49"/>
      <c r="R140" s="27"/>
      <c r="S140" s="50"/>
      <c r="T140" s="30" t="s">
        <v>921</v>
      </c>
      <c r="U140" s="27" t="s">
        <v>56</v>
      </c>
      <c r="V140" s="27" t="s">
        <v>855</v>
      </c>
      <c r="W140" s="5" t="s">
        <v>86</v>
      </c>
      <c r="X140" s="5" t="s">
        <v>86</v>
      </c>
      <c r="Y140" s="5" t="s">
        <v>86</v>
      </c>
      <c r="Z140" s="5" t="s">
        <v>86</v>
      </c>
      <c r="AA140" s="27"/>
      <c r="AB140" s="5" t="s">
        <v>981</v>
      </c>
      <c r="AC140" s="30" t="s">
        <v>922</v>
      </c>
      <c r="AD140" s="31" t="s">
        <v>662</v>
      </c>
      <c r="AE140" s="31">
        <v>40787</v>
      </c>
      <c r="AF140" s="31">
        <v>42247</v>
      </c>
      <c r="AG140" s="27">
        <v>48</v>
      </c>
      <c r="AH140" s="51">
        <f>SUM(AN140:AP140)</f>
        <v>30171.032916000004</v>
      </c>
      <c r="AI140" s="27">
        <v>2018</v>
      </c>
      <c r="AJ140" s="27">
        <v>107.58</v>
      </c>
      <c r="AK140" s="27" t="s">
        <v>923</v>
      </c>
      <c r="AL140" s="51">
        <f>57200/AJ140</f>
        <v>531.69734151329249</v>
      </c>
      <c r="AM140" s="27" t="s">
        <v>678</v>
      </c>
      <c r="AN140" s="51">
        <f>118073.56*0.2011</f>
        <v>23744.592916000001</v>
      </c>
      <c r="AO140" s="51"/>
      <c r="AP140" s="51">
        <f>3151.44+3275</f>
        <v>6426.4400000000005</v>
      </c>
      <c r="AQ140" s="30" t="s">
        <v>924</v>
      </c>
      <c r="AR140" s="27"/>
      <c r="AS140" s="36" t="s">
        <v>925</v>
      </c>
      <c r="AT140" s="30" t="s">
        <v>926</v>
      </c>
      <c r="AU140" s="30" t="s">
        <v>927</v>
      </c>
      <c r="AV140" s="52"/>
    </row>
    <row r="141" spans="1:49" ht="15" customHeight="1">
      <c r="A141" s="5">
        <v>140</v>
      </c>
      <c r="B141" s="27" t="s">
        <v>41</v>
      </c>
      <c r="C141" s="28" t="s">
        <v>916</v>
      </c>
      <c r="D141" s="27"/>
      <c r="E141" s="27" t="s">
        <v>917</v>
      </c>
      <c r="F141" s="27" t="s">
        <v>918</v>
      </c>
      <c r="G141" s="27" t="s">
        <v>101</v>
      </c>
      <c r="H141" s="27" t="s">
        <v>102</v>
      </c>
      <c r="I141" s="27" t="s">
        <v>43</v>
      </c>
      <c r="J141" s="30" t="s">
        <v>919</v>
      </c>
      <c r="K141" s="27" t="s">
        <v>77</v>
      </c>
      <c r="L141" s="30" t="s">
        <v>928</v>
      </c>
      <c r="M141" s="30" t="s">
        <v>562</v>
      </c>
      <c r="N141" s="30" t="s">
        <v>555</v>
      </c>
      <c r="O141" s="27" t="s">
        <v>51</v>
      </c>
      <c r="P141" s="27" t="s">
        <v>54</v>
      </c>
      <c r="Q141" s="27"/>
      <c r="R141" s="27"/>
      <c r="S141" s="27"/>
      <c r="T141" s="30" t="s">
        <v>929</v>
      </c>
      <c r="U141" s="27" t="s">
        <v>56</v>
      </c>
      <c r="V141" s="27" t="s">
        <v>855</v>
      </c>
      <c r="W141" s="5" t="s">
        <v>86</v>
      </c>
      <c r="X141" s="5" t="s">
        <v>86</v>
      </c>
      <c r="Y141" s="5" t="s">
        <v>86</v>
      </c>
      <c r="Z141" s="5" t="s">
        <v>86</v>
      </c>
      <c r="AA141" s="27"/>
      <c r="AB141" s="5" t="s">
        <v>981</v>
      </c>
      <c r="AC141" s="30" t="s">
        <v>922</v>
      </c>
      <c r="AD141" s="31" t="s">
        <v>662</v>
      </c>
      <c r="AE141" s="31">
        <v>40787</v>
      </c>
      <c r="AF141" s="31">
        <v>42247</v>
      </c>
      <c r="AG141" s="27">
        <v>48</v>
      </c>
      <c r="AH141" s="51">
        <f>SUM(AN141:AP141)</f>
        <v>31484.781884</v>
      </c>
      <c r="AI141" s="27">
        <v>2018</v>
      </c>
      <c r="AJ141" s="27"/>
      <c r="AK141" s="27"/>
      <c r="AL141" s="27"/>
      <c r="AM141" s="27" t="s">
        <v>678</v>
      </c>
      <c r="AN141" s="51">
        <f>118073.56*0.2539</f>
        <v>29978.876884000001</v>
      </c>
      <c r="AO141" s="51"/>
      <c r="AP141" s="51">
        <f>1500+5.905</f>
        <v>1505.905</v>
      </c>
      <c r="AQ141" s="30" t="s">
        <v>924</v>
      </c>
      <c r="AR141" s="27"/>
      <c r="AS141" s="27" t="s">
        <v>925</v>
      </c>
      <c r="AT141" s="30" t="s">
        <v>926</v>
      </c>
      <c r="AU141" s="30" t="s">
        <v>927</v>
      </c>
      <c r="AV141" s="52"/>
    </row>
    <row r="142" spans="1:49" ht="15" customHeight="1">
      <c r="A142" s="5">
        <v>141</v>
      </c>
      <c r="B142" s="27" t="s">
        <v>41</v>
      </c>
      <c r="C142" s="28" t="s">
        <v>916</v>
      </c>
      <c r="D142" s="27"/>
      <c r="E142" s="27" t="s">
        <v>917</v>
      </c>
      <c r="F142" s="27" t="s">
        <v>918</v>
      </c>
      <c r="G142" s="27" t="s">
        <v>101</v>
      </c>
      <c r="H142" s="27" t="s">
        <v>102</v>
      </c>
      <c r="I142" s="27" t="s">
        <v>43</v>
      </c>
      <c r="J142" s="30" t="s">
        <v>919</v>
      </c>
      <c r="K142" s="27" t="s">
        <v>77</v>
      </c>
      <c r="L142" s="30" t="s">
        <v>930</v>
      </c>
      <c r="M142" s="30" t="s">
        <v>562</v>
      </c>
      <c r="N142" s="30" t="s">
        <v>555</v>
      </c>
      <c r="O142" s="27" t="s">
        <v>51</v>
      </c>
      <c r="P142" s="27" t="s">
        <v>54</v>
      </c>
      <c r="Q142" s="27"/>
      <c r="R142" s="27"/>
      <c r="S142" s="27"/>
      <c r="T142" s="30" t="s">
        <v>931</v>
      </c>
      <c r="U142" s="27" t="s">
        <v>56</v>
      </c>
      <c r="V142" s="27" t="s">
        <v>855</v>
      </c>
      <c r="W142" s="5" t="s">
        <v>86</v>
      </c>
      <c r="X142" s="5" t="s">
        <v>86</v>
      </c>
      <c r="Y142" s="5" t="s">
        <v>86</v>
      </c>
      <c r="Z142" s="5" t="s">
        <v>86</v>
      </c>
      <c r="AA142" s="27"/>
      <c r="AB142" s="5" t="s">
        <v>981</v>
      </c>
      <c r="AC142" s="30" t="s">
        <v>922</v>
      </c>
      <c r="AD142" s="31" t="s">
        <v>662</v>
      </c>
      <c r="AE142" s="31">
        <v>40787</v>
      </c>
      <c r="AF142" s="31">
        <v>42247</v>
      </c>
      <c r="AG142" s="27">
        <v>48</v>
      </c>
      <c r="AH142" s="51">
        <f>SUM(AN142:AP142)</f>
        <v>68344.187844</v>
      </c>
      <c r="AI142" s="27">
        <v>2018</v>
      </c>
      <c r="AJ142" s="27"/>
      <c r="AK142" s="27"/>
      <c r="AL142" s="27"/>
      <c r="AM142" s="27" t="s">
        <v>678</v>
      </c>
      <c r="AN142" s="51">
        <f>118073.56*0.5449</f>
        <v>64338.282844000001</v>
      </c>
      <c r="AO142" s="51">
        <v>2500</v>
      </c>
      <c r="AP142" s="51">
        <f>1500+5.905</f>
        <v>1505.905</v>
      </c>
      <c r="AQ142" s="30" t="s">
        <v>924</v>
      </c>
      <c r="AR142" s="27"/>
      <c r="AS142" s="30" t="s">
        <v>925</v>
      </c>
      <c r="AT142" s="30" t="s">
        <v>926</v>
      </c>
      <c r="AU142" s="30" t="s">
        <v>927</v>
      </c>
      <c r="AV142" s="52"/>
    </row>
  </sheetData>
  <autoFilter ref="A1:BD142"/>
  <sortState ref="A2:AU501">
    <sortCondition ref="A2:A501"/>
  </sortState>
  <conditionalFormatting sqref="A1:A2 A502:A1048576 A7 A12 A17 A22 A27 A32 A37 A42 A47 A52 A57 A62 A67 A72 A77 A82 A87 A92 A97 A102 A107 A112 A117 A122 A127 A132 A137 A142">
    <cfRule type="duplicateValues" dxfId="1" priority="2"/>
  </conditionalFormatting>
  <conditionalFormatting sqref="A3:A6 A143:A501 A8:A11 A13:A16 A18:A21 A23:A26 A28:A31 A33:A36 A38:A41 A43:A46 A48:A51 A53:A56 A58:A61 A63:A66 A68:A71 A73:A76 A78:A81 A83:A86 A88:A91 A93:A96 A98:A101 A103:A106 A108:A111 A113:A116 A118:A121 A123:A126 A128:A131 A133:A136 A138:A141">
    <cfRule type="duplicateValues" dxfId="0" priority="1"/>
  </conditionalFormatting>
  <dataValidations count="11">
    <dataValidation type="list" allowBlank="1" showInputMessage="1" showErrorMessage="1" sqref="B2:B501">
      <formula1>#REF!</formula1>
    </dataValidation>
    <dataValidation type="list" allowBlank="1" showInputMessage="1" showErrorMessage="1" sqref="I2:I501">
      <formula1>#REF!</formula1>
    </dataValidation>
    <dataValidation type="list" allowBlank="1" showInputMessage="1" showErrorMessage="1" sqref="AR2:AR32 AQ102 AR53:AR101 AR103:AR501 AR48:AR51 AR44 AR41:AR42 AR37:AR38 AR34:AR35">
      <formula1>#REF!</formula1>
    </dataValidation>
    <dataValidation type="list" allowBlank="1" showInputMessage="1" showErrorMessage="1" sqref="K2:K501">
      <formula1>#REF!</formula1>
    </dataValidation>
    <dataValidation type="list" allowBlank="1" showInputMessage="1" showErrorMessage="1" sqref="U2:U501">
      <formula1>#REF!</formula1>
    </dataValidation>
    <dataValidation type="list" allowBlank="1" showInputMessage="1" showErrorMessage="1" sqref="O2:O501">
      <formula1>#REF!</formula1>
    </dataValidation>
    <dataValidation type="list" allowBlank="1" showInputMessage="1" showErrorMessage="1" sqref="P2:P501">
      <formula1>#REF!</formula1>
    </dataValidation>
    <dataValidation type="list" allowBlank="1" showInputMessage="1" showErrorMessage="1" sqref="AA26 W113:Z113 Z100:Z105 X100:Y100 W101:Y105 W31:Y99 V2:V119 V121:V125 V132:V501">
      <formula1>#REF!</formula1>
    </dataValidation>
    <dataValidation type="list" allowBlank="1" showInputMessage="1" showErrorMessage="1" sqref="W2:W30 W106:W112 X115:Z115 V120:Z120 X117:Z117 W114:W119 W121:Z122 W123:W125 V126:Z131 W132:W139 W140:Z142 W143:W501 X132:Z132 Z138:Z139">
      <formula1>#REF!</formula1>
    </dataValidation>
    <dataValidation type="list" allowBlank="1" showInputMessage="1" showErrorMessage="1" sqref="X2:Y30 X106:Y112 X114:Y114 X116:Y116 X118:Y119 X123:Y125 X143:Y501 X133:Y139">
      <formula1>#REF!</formula1>
    </dataValidation>
    <dataValidation type="list" allowBlank="1" showInputMessage="1" showErrorMessage="1" sqref="AK2:AK23 AL100 AK25:AK501">
      <formula1>#REF!</formula1>
    </dataValidation>
  </dataValidations>
  <hyperlinks>
    <hyperlink ref="AS3" display="https://www.researchgate.net/profile/Maria_Mazzamuto/publication/276457903_Knowledge_management_and_optimization_The_use_of_live_traps_in_control_of_non-native_squirrels/links/59e463c4a6fdcc7154e10702/Knowledge-management-and-optimization-The-use-of-live-"/>
    <hyperlink ref="AS4" r:id="rId1"/>
    <hyperlink ref="AS31" r:id="rId2"/>
    <hyperlink ref="AS62" r:id="rId3"/>
    <hyperlink ref="AS63" r:id="rId4"/>
    <hyperlink ref="AS89" r:id="rId5"/>
    <hyperlink ref="AS58" r:id="rId6"/>
    <hyperlink ref="AS87" r:id="rId7"/>
    <hyperlink ref="AS70" r:id="rId8" location="page=348"/>
    <hyperlink ref="AS118" r:id="rId9"/>
    <hyperlink ref="AS123" r:id="rId10"/>
    <hyperlink ref="AS140" r:id="rId11"/>
    <hyperlink ref="AS124" r:id="rId12"/>
  </hyperlinks>
  <pageMargins left="0.7" right="0.7" top="0.75" bottom="0.75" header="0.3" footer="0.3"/>
  <pageSetup paperSize="9" orientation="portrait" r:id="rId13"/>
  <legacy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recording sheet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Smith</dc:creator>
  <cp:lastModifiedBy>FLEVARIS Spyridon (ENV)</cp:lastModifiedBy>
  <dcterms:created xsi:type="dcterms:W3CDTF">2018-07-16T13:50:23Z</dcterms:created>
  <dcterms:modified xsi:type="dcterms:W3CDTF">2018-12-13T08:52:00Z</dcterms:modified>
</cp:coreProperties>
</file>